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rcities-my.sharepoint.com/personal/edoyle_orcities_org/Documents/Shared with Everyone/2019/2019 OCPDA/"/>
    </mc:Choice>
  </mc:AlternateContent>
  <xr:revisionPtr revIDLastSave="191" documentId="8_{F363F686-01EC-4E79-B2A8-2689B77A6E17}" xr6:coauthVersionLast="36" xr6:coauthVersionMax="36" xr10:uidLastSave="{64237EAC-5BEC-4C86-B8EA-C80E560D364B}"/>
  <bookViews>
    <workbookView xWindow="0" yWindow="0" windowWidth="14400" windowHeight="5805" xr2:uid="{00000000-000D-0000-FFFF-FFFF00000000}"/>
  </bookViews>
  <sheets>
    <sheet name="Proposed Budget and last 4 year" sheetId="1" r:id="rId1"/>
    <sheet name="Sheet1" sheetId="4" r:id="rId2"/>
  </sheets>
  <definedNames>
    <definedName name="_xlnm.Print_Area" localSheetId="0">'Proposed Budget and last 4 year'!$A$1:$Y$36</definedName>
    <definedName name="_xlnm.Print_Titles" localSheetId="0">'Proposed Budget and last 4 year'!$A:$B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E35" i="1"/>
  <c r="E36" i="1" s="1"/>
  <c r="AZ35" i="4"/>
  <c r="AX35" i="4"/>
  <c r="AV35" i="4"/>
  <c r="AT35" i="4"/>
  <c r="AR35" i="4"/>
  <c r="AP35" i="4"/>
  <c r="AL35" i="4"/>
  <c r="AL36" i="4" s="1"/>
  <c r="AJ35" i="4"/>
  <c r="AF35" i="4"/>
  <c r="AD35" i="4"/>
  <c r="AH35" i="4" s="1"/>
  <c r="AB35" i="4"/>
  <c r="Z35" i="4"/>
  <c r="X35" i="4"/>
  <c r="V35" i="4"/>
  <c r="T35" i="4"/>
  <c r="R35" i="4"/>
  <c r="N35" i="4"/>
  <c r="N36" i="4" s="1"/>
  <c r="L35" i="4"/>
  <c r="L36" i="4" s="1"/>
  <c r="D35" i="4"/>
  <c r="D36" i="4" s="1"/>
  <c r="AZ34" i="4"/>
  <c r="AH34" i="4"/>
  <c r="AB34" i="4"/>
  <c r="V34" i="4"/>
  <c r="P34" i="4"/>
  <c r="J34" i="4"/>
  <c r="H34" i="4"/>
  <c r="H35" i="4" s="1"/>
  <c r="AZ33" i="4"/>
  <c r="AT33" i="4"/>
  <c r="AN33" i="4"/>
  <c r="AH33" i="4"/>
  <c r="AB33" i="4"/>
  <c r="V33" i="4"/>
  <c r="P33" i="4"/>
  <c r="L33" i="4"/>
  <c r="J33" i="4"/>
  <c r="AZ32" i="4"/>
  <c r="AT32" i="4"/>
  <c r="AN32" i="4"/>
  <c r="AH32" i="4"/>
  <c r="AB32" i="4"/>
  <c r="V32" i="4"/>
  <c r="P32" i="4"/>
  <c r="J32" i="4"/>
  <c r="AZ31" i="4"/>
  <c r="AT31" i="4"/>
  <c r="AN31" i="4"/>
  <c r="AH31" i="4"/>
  <c r="AB31" i="4"/>
  <c r="V31" i="4"/>
  <c r="P31" i="4"/>
  <c r="J31" i="4"/>
  <c r="AZ30" i="4"/>
  <c r="AT30" i="4"/>
  <c r="AN30" i="4"/>
  <c r="AH30" i="4"/>
  <c r="AB30" i="4"/>
  <c r="V30" i="4"/>
  <c r="P30" i="4"/>
  <c r="J30" i="4"/>
  <c r="AZ29" i="4"/>
  <c r="AT29" i="4"/>
  <c r="AN29" i="4"/>
  <c r="AH29" i="4"/>
  <c r="AB29" i="4"/>
  <c r="V29" i="4"/>
  <c r="P29" i="4"/>
  <c r="J29" i="4"/>
  <c r="AZ28" i="4"/>
  <c r="AT28" i="4"/>
  <c r="AN28" i="4"/>
  <c r="AH28" i="4"/>
  <c r="AB28" i="4"/>
  <c r="V28" i="4"/>
  <c r="P28" i="4"/>
  <c r="J28" i="4"/>
  <c r="AZ27" i="4"/>
  <c r="AT27" i="4"/>
  <c r="AN27" i="4"/>
  <c r="AH27" i="4"/>
  <c r="AB27" i="4"/>
  <c r="V27" i="4"/>
  <c r="P27" i="4"/>
  <c r="J27" i="4"/>
  <c r="AZ26" i="4"/>
  <c r="AT26" i="4"/>
  <c r="AN26" i="4"/>
  <c r="AH26" i="4"/>
  <c r="AB26" i="4"/>
  <c r="V26" i="4"/>
  <c r="P26" i="4"/>
  <c r="J26" i="4"/>
  <c r="AZ25" i="4"/>
  <c r="AT25" i="4"/>
  <c r="AN25" i="4"/>
  <c r="AH25" i="4"/>
  <c r="AB25" i="4"/>
  <c r="V25" i="4"/>
  <c r="P25" i="4"/>
  <c r="J25" i="4"/>
  <c r="J24" i="4"/>
  <c r="B24" i="4"/>
  <c r="B35" i="4" s="1"/>
  <c r="AZ21" i="4"/>
  <c r="AT21" i="4"/>
  <c r="AN21" i="4"/>
  <c r="AH21" i="4"/>
  <c r="AB21" i="4"/>
  <c r="V21" i="4"/>
  <c r="P21" i="4"/>
  <c r="J21" i="4"/>
  <c r="AH20" i="4"/>
  <c r="AB20" i="4"/>
  <c r="V20" i="4"/>
  <c r="P20" i="4"/>
  <c r="J20" i="4"/>
  <c r="J18" i="4"/>
  <c r="J17" i="4"/>
  <c r="AZ16" i="4"/>
  <c r="AT16" i="4"/>
  <c r="AN16" i="4"/>
  <c r="AN35" i="4" s="1"/>
  <c r="AH16" i="4"/>
  <c r="AB16" i="4"/>
  <c r="V16" i="4"/>
  <c r="P16" i="4"/>
  <c r="J16" i="4"/>
  <c r="F16" i="4"/>
  <c r="F35" i="4" s="1"/>
  <c r="J35" i="4" s="1"/>
  <c r="B16" i="4"/>
  <c r="A16" i="4"/>
  <c r="A35" i="4" s="1"/>
  <c r="AH15" i="4"/>
  <c r="AB15" i="4"/>
  <c r="V15" i="4"/>
  <c r="P15" i="4"/>
  <c r="J15" i="4"/>
  <c r="AZ14" i="4"/>
  <c r="AT14" i="4"/>
  <c r="AN14" i="4"/>
  <c r="AH14" i="4"/>
  <c r="AB14" i="4"/>
  <c r="V14" i="4"/>
  <c r="P14" i="4"/>
  <c r="J14" i="4"/>
  <c r="AZ13" i="4"/>
  <c r="AH13" i="4"/>
  <c r="AB13" i="4"/>
  <c r="V13" i="4"/>
  <c r="P13" i="4"/>
  <c r="J13" i="4"/>
  <c r="AZ12" i="4"/>
  <c r="AT12" i="4"/>
  <c r="AN12" i="4"/>
  <c r="AH12" i="4"/>
  <c r="AB12" i="4"/>
  <c r="V12" i="4"/>
  <c r="P12" i="4"/>
  <c r="J12" i="4"/>
  <c r="AH11" i="4"/>
  <c r="AX10" i="4"/>
  <c r="AX36" i="4" s="1"/>
  <c r="AV10" i="4"/>
  <c r="AV36" i="4" s="1"/>
  <c r="AZ36" i="4" s="1"/>
  <c r="AR10" i="4"/>
  <c r="AR36" i="4" s="1"/>
  <c r="AP10" i="4"/>
  <c r="AP36" i="4" s="1"/>
  <c r="AT36" i="4" s="1"/>
  <c r="AL10" i="4"/>
  <c r="AJ10" i="4"/>
  <c r="AJ36" i="4" s="1"/>
  <c r="AN36" i="4" s="1"/>
  <c r="AH10" i="4"/>
  <c r="AF10" i="4"/>
  <c r="AF36" i="4" s="1"/>
  <c r="AD10" i="4"/>
  <c r="Z10" i="4"/>
  <c r="Z36" i="4" s="1"/>
  <c r="X10" i="4"/>
  <c r="X36" i="4" s="1"/>
  <c r="T10" i="4"/>
  <c r="T36" i="4" s="1"/>
  <c r="R10" i="4"/>
  <c r="R36" i="4" s="1"/>
  <c r="V36" i="4" s="1"/>
  <c r="P10" i="4"/>
  <c r="N10" i="4"/>
  <c r="A10" i="4"/>
  <c r="A36" i="4" s="1"/>
  <c r="AZ9" i="4"/>
  <c r="AT9" i="4"/>
  <c r="AH9" i="4"/>
  <c r="AB9" i="4"/>
  <c r="V9" i="4"/>
  <c r="P9" i="4"/>
  <c r="J9" i="4"/>
  <c r="J8" i="4"/>
  <c r="B8" i="4"/>
  <c r="AZ7" i="4"/>
  <c r="AT7" i="4"/>
  <c r="AH7" i="4"/>
  <c r="AB7" i="4"/>
  <c r="V7" i="4"/>
  <c r="P7" i="4"/>
  <c r="J7" i="4"/>
  <c r="B7" i="4"/>
  <c r="B10" i="4" s="1"/>
  <c r="B36" i="4" s="1"/>
  <c r="AZ6" i="4"/>
  <c r="AT6" i="4"/>
  <c r="AH6" i="4"/>
  <c r="AB6" i="4"/>
  <c r="V6" i="4"/>
  <c r="P6" i="4"/>
  <c r="J6" i="4"/>
  <c r="AZ5" i="4"/>
  <c r="AT5" i="4"/>
  <c r="AN5" i="4"/>
  <c r="AH5" i="4"/>
  <c r="AB5" i="4"/>
  <c r="V5" i="4"/>
  <c r="P5" i="4"/>
  <c r="AB36" i="4" l="1"/>
  <c r="F5" i="4"/>
  <c r="P36" i="4"/>
  <c r="H5" i="4"/>
  <c r="H10" i="4" s="1"/>
  <c r="H36" i="4" s="1"/>
  <c r="AD36" i="4"/>
  <c r="AH36" i="4" s="1"/>
  <c r="AB10" i="4"/>
  <c r="AZ10" i="4"/>
  <c r="V10" i="4"/>
  <c r="AT10" i="4"/>
  <c r="P35" i="4"/>
  <c r="AN10" i="4"/>
  <c r="H10" i="1"/>
  <c r="F10" i="4" l="1"/>
  <c r="J5" i="4"/>
  <c r="I35" i="1"/>
  <c r="I10" i="1"/>
  <c r="K35" i="1"/>
  <c r="K10" i="1"/>
  <c r="M35" i="1"/>
  <c r="P10" i="1"/>
  <c r="Q10" i="1"/>
  <c r="Q35" i="1"/>
  <c r="X8" i="1"/>
  <c r="V35" i="1"/>
  <c r="X19" i="1"/>
  <c r="U35" i="1"/>
  <c r="X34" i="1"/>
  <c r="X14" i="1"/>
  <c r="X28" i="1"/>
  <c r="X24" i="1"/>
  <c r="X33" i="1"/>
  <c r="X13" i="1"/>
  <c r="X27" i="1"/>
  <c r="X15" i="1"/>
  <c r="X26" i="1"/>
  <c r="X25" i="1"/>
  <c r="X32" i="1"/>
  <c r="X21" i="1"/>
  <c r="X20" i="1"/>
  <c r="X31" i="1"/>
  <c r="X12" i="1"/>
  <c r="X30" i="1"/>
  <c r="X29" i="1"/>
  <c r="X18" i="1"/>
  <c r="X17" i="1"/>
  <c r="X7" i="1"/>
  <c r="X6" i="1"/>
  <c r="U10" i="1"/>
  <c r="V10" i="1"/>
  <c r="X5" i="1"/>
  <c r="P35" i="1"/>
  <c r="V36" i="1" l="1"/>
  <c r="J10" i="4"/>
  <c r="F36" i="4"/>
  <c r="J36" i="4" s="1"/>
  <c r="Q36" i="1"/>
  <c r="K36" i="1"/>
  <c r="I36" i="1"/>
  <c r="U36" i="1"/>
  <c r="X36" i="1" s="1"/>
  <c r="X10" i="1"/>
  <c r="X35" i="1"/>
  <c r="P36" i="1"/>
  <c r="M5" i="1" s="1"/>
  <c r="M10" i="1" s="1"/>
  <c r="M3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Erin Doyle</author>
    <author>ahurd-ravich</author>
    <author>Nick Snead</author>
    <author>aquil</author>
  </authors>
  <commentList>
    <comment ref="E6" authorId="0" shapeId="0" xr:uid="{3961254A-9F17-4695-A67E-CB5BD4B7DBB9}">
      <text>
        <r>
          <rPr>
            <b/>
            <sz val="9"/>
            <color indexed="81"/>
            <rFont val="Tahoma"/>
            <charset val="1"/>
          </rPr>
          <t>Erin Doyle:</t>
        </r>
        <r>
          <rPr>
            <sz val="9"/>
            <color indexed="81"/>
            <rFont val="Tahoma"/>
            <charset val="1"/>
          </rPr>
          <t xml:space="preserve">
We need to discuss member fees for 2019.</t>
        </r>
      </text>
    </comment>
    <comment ref="E7" authorId="0" shapeId="0" xr:uid="{6836965E-9EA9-4224-91BF-E0E8EEA05669}">
      <text>
        <r>
          <rPr>
            <b/>
            <sz val="9"/>
            <color indexed="81"/>
            <rFont val="Tahoma"/>
            <charset val="1"/>
          </rPr>
          <t>Erin Doyle:</t>
        </r>
        <r>
          <rPr>
            <sz val="9"/>
            <color indexed="81"/>
            <rFont val="Tahoma"/>
            <charset val="1"/>
          </rPr>
          <t xml:space="preserve">
This is expected if we have attendees pay for lunches, if we have 10 attendees show and pay $12 for a lunch (costs offset is reflected in expenses for Spring Seminar
)</t>
        </r>
      </text>
    </comment>
    <comment ref="M7" authorId="1" shapeId="0" xr:uid="{00000000-0006-0000-0000-000003000000}">
      <text>
        <r>
          <rPr>
            <b/>
            <sz val="8"/>
            <color indexed="81"/>
            <rFont val="Tahoma"/>
            <charset val="1"/>
          </rPr>
          <t>ahurd-ravich:</t>
        </r>
        <r>
          <rPr>
            <sz val="8"/>
            <color indexed="81"/>
            <rFont val="Tahoma"/>
            <charset val="1"/>
          </rPr>
          <t xml:space="preserve">
No Seminary in 2017</t>
        </r>
      </text>
    </comment>
    <comment ref="P7" authorId="2" shapeId="0" xr:uid="{00000000-0006-0000-0000-000004000000}">
      <text>
        <r>
          <rPr>
            <b/>
            <sz val="9"/>
            <color indexed="81"/>
            <rFont val="Tahoma"/>
            <family val="2"/>
          </rPr>
          <t>Updated this line to reflect approximate revenue based on 2016 Profit and Loss Transaction sent 3/1/17
1/13/17 AHR</t>
        </r>
      </text>
    </comment>
    <comment ref="Q7" authorId="1" shapeId="0" xr:uid="{00000000-0006-0000-0000-000005000000}">
      <text>
        <r>
          <rPr>
            <b/>
            <sz val="8"/>
            <color indexed="81"/>
            <rFont val="Tahoma"/>
            <family val="2"/>
          </rPr>
          <t>ahurd-ravich:</t>
        </r>
        <r>
          <rPr>
            <sz val="8"/>
            <color indexed="81"/>
            <rFont val="Tahoma"/>
            <family val="2"/>
          </rPr>
          <t xml:space="preserve">
estimated based on income from 2014</t>
        </r>
      </text>
    </comment>
    <comment ref="E8" authorId="0" shapeId="0" xr:uid="{1EBB2165-103D-4ED6-BBC7-25D830325E3A}">
      <text>
        <r>
          <rPr>
            <b/>
            <sz val="9"/>
            <color indexed="81"/>
            <rFont val="Tahoma"/>
            <charset val="1"/>
          </rPr>
          <t>Erin Doyle:</t>
        </r>
        <r>
          <rPr>
            <sz val="9"/>
            <color indexed="81"/>
            <rFont val="Tahoma"/>
            <charset val="1"/>
          </rPr>
          <t xml:space="preserve">
This is reflective of past attendance at Bend (2015).  If it is better advertised we are likely to have these types of revenue again.</t>
        </r>
      </text>
    </comment>
    <comment ref="P8" authorId="2" shapeId="0" xr:uid="{00000000-0006-0000-0000-000008000000}">
      <text>
        <r>
          <rPr>
            <b/>
            <sz val="9"/>
            <color indexed="81"/>
            <rFont val="Tahoma"/>
            <family val="2"/>
          </rPr>
          <t>Approximate based on assumptions made from the Profit and Loss Transaction sent on 3/1/17</t>
        </r>
      </text>
    </comment>
    <comment ref="M12" authorId="1" shapeId="0" xr:uid="{00000000-0006-0000-0000-00000A000000}">
      <text>
        <r>
          <rPr>
            <b/>
            <sz val="8"/>
            <color indexed="81"/>
            <rFont val="Tahoma"/>
            <charset val="1"/>
          </rPr>
          <t>ahurd-ravich:</t>
        </r>
        <r>
          <rPr>
            <sz val="8"/>
            <color indexed="81"/>
            <rFont val="Tahoma"/>
            <charset val="1"/>
          </rPr>
          <t xml:space="preserve">
Dropped to match PC Training Income in case we have to pay for everything and don't get any income. 1/20/17
</t>
        </r>
      </text>
    </comment>
    <comment ref="M17" authorId="1" shapeId="0" xr:uid="{00000000-0006-0000-0000-00000C000000}">
      <text>
        <r>
          <rPr>
            <sz val="8"/>
            <color indexed="81"/>
            <rFont val="Tahoma"/>
            <family val="2"/>
          </rPr>
          <t>determine that no contributions were made last year.  Do we want to budget for contributions this year?</t>
        </r>
      </text>
    </comment>
    <comment ref="E18" authorId="0" shapeId="0" xr:uid="{A801E094-788B-4EB3-9BD0-4C880D06CC59}">
      <text>
        <r>
          <rPr>
            <b/>
            <sz val="9"/>
            <color indexed="81"/>
            <rFont val="Tahoma"/>
            <family val="2"/>
          </rPr>
          <t>Erin Doyle:</t>
        </r>
        <r>
          <rPr>
            <sz val="9"/>
            <color indexed="81"/>
            <rFont val="Tahoma"/>
            <family val="2"/>
          </rPr>
          <t xml:space="preserve">
This used to cover OPI, and then ISOCARP.  Not such conferences seem to be suggested this year</t>
        </r>
      </text>
    </comment>
    <comment ref="E19" authorId="0" shapeId="0" xr:uid="{86C2AD28-3567-4336-90AE-52AE1ADBA3CE}">
      <text>
        <r>
          <rPr>
            <b/>
            <sz val="9"/>
            <color indexed="81"/>
            <rFont val="Tahoma"/>
            <family val="2"/>
          </rPr>
          <t>Erin Doyle:</t>
        </r>
        <r>
          <rPr>
            <sz val="9"/>
            <color indexed="81"/>
            <rFont val="Tahoma"/>
            <family val="2"/>
          </rPr>
          <t xml:space="preserve">
While we have minimized this expense by creating an electronic version, there may be costs so this is left just in case.</t>
        </r>
      </text>
    </comment>
    <comment ref="E20" authorId="0" shapeId="0" xr:uid="{1C60E44B-0019-40A4-9C9B-8F7F40F026BF}">
      <text>
        <r>
          <rPr>
            <b/>
            <sz val="9"/>
            <color indexed="81"/>
            <rFont val="Tahoma"/>
            <charset val="1"/>
          </rPr>
          <t>Erin Doyle:</t>
        </r>
        <r>
          <rPr>
            <sz val="9"/>
            <color indexed="81"/>
            <rFont val="Tahoma"/>
            <charset val="1"/>
          </rPr>
          <t xml:space="preserve">
This is dependent on having quarterly in person meetings (February is in Salem; September is the annual meeting in Bend; the other two are not set, but the board has indicated the preferrence to continue this option)
It also includes the cost of conference lines.</t>
        </r>
      </text>
    </comment>
    <comment ref="G21" authorId="0" shapeId="0" xr:uid="{93D8B12F-4FCC-4FB7-B3C6-E92DFF1AC4DA}">
      <text>
        <r>
          <rPr>
            <b/>
            <sz val="9"/>
            <color indexed="81"/>
            <rFont val="Tahoma"/>
            <charset val="1"/>
          </rPr>
          <t>Erin Doyle:</t>
        </r>
        <r>
          <rPr>
            <sz val="9"/>
            <color indexed="81"/>
            <rFont val="Tahoma"/>
            <charset val="1"/>
          </rPr>
          <t xml:space="preserve">
This was line was not separated out in the accounting, so the total costs for miscellaneous were added together here.</t>
        </r>
      </text>
    </comment>
    <comment ref="E24" authorId="0" shapeId="0" xr:uid="{8E374CE4-CF3A-43E6-9FE2-C2F890AB8EC7}">
      <text>
        <r>
          <rPr>
            <b/>
            <sz val="9"/>
            <color indexed="81"/>
            <rFont val="Tahoma"/>
            <charset val="1"/>
          </rPr>
          <t>Erin Doyle:</t>
        </r>
        <r>
          <rPr>
            <sz val="9"/>
            <color indexed="81"/>
            <rFont val="Tahoma"/>
            <charset val="1"/>
          </rPr>
          <t xml:space="preserve">
This is reflective of past costs in Bend, where this will take place this year. </t>
        </r>
      </text>
    </comment>
    <comment ref="M24" authorId="3" shapeId="0" xr:uid="{00000000-0006-0000-0000-000010000000}">
      <text>
        <r>
          <rPr>
            <sz val="9"/>
            <color indexed="81"/>
            <rFont val="Tahoma"/>
            <family val="2"/>
          </rPr>
          <t>after looking at last years expense and knowing next year it will be in Portland, we're estimating expenses could be higher.</t>
        </r>
      </text>
    </comment>
    <comment ref="E25" authorId="0" shapeId="0" xr:uid="{FECA055E-A5EB-468C-AA8D-3878D5DBCE98}">
      <text>
        <r>
          <rPr>
            <b/>
            <sz val="9"/>
            <color indexed="81"/>
            <rFont val="Tahoma"/>
            <charset val="1"/>
          </rPr>
          <t>Erin Doyle:</t>
        </r>
        <r>
          <rPr>
            <sz val="9"/>
            <color indexed="81"/>
            <rFont val="Tahoma"/>
            <charset val="1"/>
          </rPr>
          <t xml:space="preserve">
This is reflective of the costs we have accrued for LOC services for administrative tasks like registrations, membership collection and accounting services.</t>
        </r>
      </text>
    </comment>
    <comment ref="E29" authorId="0" shapeId="0" xr:uid="{2F7F8FC6-A513-4F09-A5B4-E3AECC19DB2C}">
      <text>
        <r>
          <rPr>
            <b/>
            <sz val="9"/>
            <color indexed="81"/>
            <rFont val="Tahoma"/>
            <family val="2"/>
          </rPr>
          <t>Erin Doyle:</t>
        </r>
        <r>
          <rPr>
            <sz val="9"/>
            <color indexed="81"/>
            <rFont val="Tahoma"/>
            <family val="2"/>
          </rPr>
          <t xml:space="preserve">
This line item can be removed as it has not been funded for more than 3 years</t>
        </r>
      </text>
    </comment>
    <comment ref="E30" authorId="0" shapeId="0" xr:uid="{D51AD1A9-36B2-45E2-A6FB-759E742A6AA5}">
      <text>
        <r>
          <rPr>
            <b/>
            <sz val="9"/>
            <color indexed="81"/>
            <rFont val="Tahoma"/>
            <family val="2"/>
          </rPr>
          <t>Erin Doyle:</t>
        </r>
        <r>
          <rPr>
            <sz val="9"/>
            <color indexed="81"/>
            <rFont val="Tahoma"/>
            <family val="2"/>
          </rPr>
          <t xml:space="preserve">
LOC changed account types so the bank charges no longer apply.  </t>
        </r>
      </text>
    </comment>
    <comment ref="E32" authorId="0" shapeId="0" xr:uid="{E024C7F7-E8BD-4AF9-98DC-B0577760008F}">
      <text>
        <r>
          <rPr>
            <b/>
            <sz val="9"/>
            <color indexed="81"/>
            <rFont val="Tahoma"/>
            <family val="2"/>
          </rPr>
          <t>Erin Doyle:</t>
        </r>
        <r>
          <rPr>
            <sz val="9"/>
            <color indexed="81"/>
            <rFont val="Tahoma"/>
            <family val="2"/>
          </rPr>
          <t xml:space="preserve">
This line item can be removed as it has not been funded for more than 3 years</t>
        </r>
      </text>
    </comment>
    <comment ref="E34" authorId="0" shapeId="0" xr:uid="{B394CA0A-A20B-4083-B3D9-228A452B0469}">
      <text>
        <r>
          <rPr>
            <b/>
            <sz val="9"/>
            <color indexed="81"/>
            <rFont val="Tahoma"/>
            <family val="2"/>
          </rPr>
          <t>Erin Doyle:</t>
        </r>
        <r>
          <rPr>
            <sz val="9"/>
            <color indexed="81"/>
            <rFont val="Tahoma"/>
            <family val="2"/>
          </rPr>
          <t xml:space="preserve">
This line item can be removed as it has not been funded for more than 3 years</t>
        </r>
      </text>
    </comment>
    <comment ref="E35" authorId="0" shapeId="0" xr:uid="{F112637B-6EE6-4620-A47E-EA3A683B4F08}">
      <text>
        <r>
          <rPr>
            <b/>
            <sz val="9"/>
            <color indexed="81"/>
            <rFont val="Tahoma"/>
            <charset val="1"/>
          </rPr>
          <t>Erin Doyle:</t>
        </r>
        <r>
          <rPr>
            <sz val="9"/>
            <color indexed="81"/>
            <rFont val="Tahoma"/>
            <charset val="1"/>
          </rPr>
          <t xml:space="preserve">
This is significantly larger then revenues, but that is related to the contingency and reserves being reflected as expenses.  They are not likely to be spent in this year. 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ahurd-ravich</author>
    <author>Nick Snead</author>
  </authors>
  <commentList>
    <comment ref="A7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ahurd-ravich:</t>
        </r>
        <r>
          <rPr>
            <sz val="8"/>
            <color indexed="81"/>
            <rFont val="Tahoma"/>
            <family val="2"/>
          </rPr>
          <t xml:space="preserve">
updated by AHR based on Profit Loss Comparison for 2014 from LOC.</t>
        </r>
      </text>
    </comment>
    <comment ref="B7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Nick Snead:</t>
        </r>
        <r>
          <rPr>
            <sz val="9"/>
            <color indexed="81"/>
            <rFont val="Tahoma"/>
            <family val="2"/>
          </rPr>
          <t xml:space="preserve">
30 people attend Feb. 2014 Conference at $110 per person</t>
        </r>
      </text>
    </comment>
    <comment ref="B8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>Nick Snead:</t>
        </r>
        <r>
          <rPr>
            <sz val="9"/>
            <color indexed="81"/>
            <rFont val="Tahoma"/>
            <family val="2"/>
          </rPr>
          <t xml:space="preserve">
50 people attending PC Training at $50 per person.</t>
        </r>
      </text>
    </comment>
    <comment ref="H16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>Nick Snead:</t>
        </r>
        <r>
          <rPr>
            <sz val="9"/>
            <color indexed="81"/>
            <rFont val="Tahoma"/>
            <family val="2"/>
          </rPr>
          <t xml:space="preserve">
$500 = OAPA
$1000 = OPI
*Increased donations contingent upon scholarship(s) for our members.</t>
        </r>
      </text>
    </comment>
    <comment ref="B20" authorId="1" shapeId="0" xr:uid="{00000000-0006-0000-0000-00000F000000}">
      <text>
        <r>
          <rPr>
            <b/>
            <sz val="9"/>
            <color indexed="81"/>
            <rFont val="Tahoma"/>
            <family val="2"/>
          </rPr>
          <t>Nick Snead:</t>
        </r>
        <r>
          <rPr>
            <sz val="9"/>
            <color indexed="81"/>
            <rFont val="Tahoma"/>
            <family val="2"/>
          </rPr>
          <t xml:space="preserve">
Board should consider membership for teleconference software for Board meetings.</t>
        </r>
      </text>
    </comment>
    <comment ref="B26" authorId="1" shapeId="0" xr:uid="{00000000-0006-0000-0000-000012000000}">
      <text>
        <r>
          <rPr>
            <b/>
            <sz val="9"/>
            <color indexed="81"/>
            <rFont val="Tahoma"/>
            <family val="2"/>
          </rPr>
          <t>Nick Snead:</t>
        </r>
        <r>
          <rPr>
            <sz val="9"/>
            <color indexed="81"/>
            <rFont val="Tahoma"/>
            <family val="2"/>
          </rPr>
          <t xml:space="preserve">
Postage for Conference &amp; PC Training Flyers/Advertisements</t>
        </r>
      </text>
    </comment>
    <comment ref="B31" authorId="1" shapeId="0" xr:uid="{00000000-0006-0000-0000-000013000000}">
      <text>
        <r>
          <rPr>
            <b/>
            <sz val="9"/>
            <color indexed="81"/>
            <rFont val="Tahoma"/>
            <family val="2"/>
          </rPr>
          <t>Nick Snead:</t>
        </r>
        <r>
          <rPr>
            <sz val="9"/>
            <color indexed="81"/>
            <rFont val="Tahoma"/>
            <family val="2"/>
          </rPr>
          <t xml:space="preserve">
$1,000 for Barton &amp; LOC to make addition improvements to OCPDA website and listserve.</t>
        </r>
      </text>
    </comment>
    <comment ref="A33" authorId="0" shapeId="0" xr:uid="{00000000-0006-0000-0000-000014000000}">
      <text>
        <r>
          <rPr>
            <b/>
            <sz val="8"/>
            <color indexed="81"/>
            <rFont val="Tahoma"/>
            <family val="2"/>
          </rPr>
          <t>ahurd-ravich:</t>
        </r>
        <r>
          <rPr>
            <sz val="8"/>
            <color indexed="81"/>
            <rFont val="Tahoma"/>
            <family val="2"/>
          </rPr>
          <t xml:space="preserve">
updated by AHR based on Profit Loss Comparison for 2014 from LOC.
</t>
        </r>
      </text>
    </comment>
    <comment ref="B33" authorId="1" shapeId="0" xr:uid="{00000000-0006-0000-0000-000015000000}">
      <text>
        <r>
          <rPr>
            <b/>
            <sz val="9"/>
            <color indexed="81"/>
            <rFont val="Tahoma"/>
            <family val="2"/>
          </rPr>
          <t>Nick Snead:</t>
        </r>
        <r>
          <rPr>
            <sz val="9"/>
            <color indexed="81"/>
            <rFont val="Tahoma"/>
            <family val="2"/>
          </rPr>
          <t xml:space="preserve">
What will be to the total expenses for Feb 2014 Seminar?</t>
        </r>
      </text>
    </comment>
    <comment ref="H34" authorId="1" shapeId="0" xr:uid="{00000000-0006-0000-0000-000016000000}">
      <text>
        <r>
          <rPr>
            <b/>
            <sz val="9"/>
            <color indexed="81"/>
            <rFont val="Tahoma"/>
            <family val="2"/>
          </rPr>
          <t>Nick Snead:</t>
        </r>
        <r>
          <rPr>
            <sz val="9"/>
            <color indexed="81"/>
            <rFont val="Tahoma"/>
            <family val="2"/>
          </rPr>
          <t xml:space="preserve">
Future project(s) to be determined by the Board (e.g. update Planning Commissioner Training Manual, website improvements, etc.)</t>
        </r>
      </text>
    </comment>
  </commentList>
</comments>
</file>

<file path=xl/sharedStrings.xml><?xml version="1.0" encoding="utf-8"?>
<sst xmlns="http://schemas.openxmlformats.org/spreadsheetml/2006/main" count="89" uniqueCount="59">
  <si>
    <t>Budget</t>
  </si>
  <si>
    <t>$ Over Budget</t>
  </si>
  <si>
    <t>Income</t>
  </si>
  <si>
    <t>Beginning Cash</t>
  </si>
  <si>
    <t>Interest</t>
  </si>
  <si>
    <t>Total Income</t>
  </si>
  <si>
    <t>Expense</t>
  </si>
  <si>
    <t>Awards Program</t>
  </si>
  <si>
    <t>Bank Charges</t>
  </si>
  <si>
    <t>Contingency</t>
  </si>
  <si>
    <t>Newsletter</t>
  </si>
  <si>
    <t>Travel</t>
  </si>
  <si>
    <t>Total Expense</t>
  </si>
  <si>
    <t>Jan - Dec 07</t>
  </si>
  <si>
    <t>Net Income</t>
  </si>
  <si>
    <t>Reserves</t>
  </si>
  <si>
    <t>Jan - Dec 06</t>
  </si>
  <si>
    <t>Pres. Travel/Mtgs</t>
  </si>
  <si>
    <t>Jan - Dec 08</t>
  </si>
  <si>
    <t>Jan - Dec 09</t>
  </si>
  <si>
    <t>ADOPTED 2011</t>
  </si>
  <si>
    <t>Jan - Dec 10</t>
  </si>
  <si>
    <t>Jan - Nov 11</t>
  </si>
  <si>
    <t>ADOPTED 2012</t>
  </si>
  <si>
    <t>Jan - Nov 12</t>
  </si>
  <si>
    <t>Work Prog-Priorities</t>
  </si>
  <si>
    <t>Conference Contributions</t>
  </si>
  <si>
    <t>ADOPTED 2013</t>
  </si>
  <si>
    <t>Jan - Dec 13</t>
  </si>
  <si>
    <t>DRAFT 2014</t>
  </si>
  <si>
    <t>ADOPTED</t>
  </si>
  <si>
    <t>DRAFT 2015</t>
  </si>
  <si>
    <t>Other</t>
  </si>
  <si>
    <t>Dues</t>
  </si>
  <si>
    <t>Seminars</t>
  </si>
  <si>
    <t>Training- PC</t>
  </si>
  <si>
    <t>OAPA</t>
  </si>
  <si>
    <t>Website Maintenance</t>
  </si>
  <si>
    <t>Meetings</t>
  </si>
  <si>
    <t>Misc (liability insur)</t>
  </si>
  <si>
    <t>Postage</t>
  </si>
  <si>
    <t>Print/Copy/Fax</t>
  </si>
  <si>
    <t>PC Training</t>
  </si>
  <si>
    <t>Supplies</t>
  </si>
  <si>
    <t>Directory</t>
  </si>
  <si>
    <t>Personnel (LOC Service)</t>
  </si>
  <si>
    <t>DRAFT 2016</t>
  </si>
  <si>
    <t>DRAFT 2017</t>
  </si>
  <si>
    <t>2016 Year End Projection</t>
  </si>
  <si>
    <t xml:space="preserve"> Proposed Budget</t>
  </si>
  <si>
    <t>Adopted Budget</t>
  </si>
  <si>
    <t>Actual</t>
  </si>
  <si>
    <t>Seminars (Spring)</t>
  </si>
  <si>
    <t>DRAFT 2018</t>
  </si>
  <si>
    <t>Proposed Budget</t>
  </si>
  <si>
    <t>SUB: Credit Card Service Fee</t>
  </si>
  <si>
    <t>SUB: Liability Insuranc</t>
  </si>
  <si>
    <t>DRAFT 2019</t>
  </si>
  <si>
    <t>Nov. Ending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</si>
</sst>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1" x14ac:knownFonts="1">
    <font>
      <sz val="10"/>
      <name val="Arial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11"/>
      <color theme="1"/>
      <name val="Arial"/>
      <family val="2"/>
    </font>
    <font>
      <sz val="8"/>
      <color rgb="FFFF0000"/>
      <name val="Arial"/>
      <family val="2"/>
    </font>
    <font>
      <sz val="10"/>
      <name val="Arial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6" fillId="0" borderId="0"/>
    <xf numFmtId="44" fontId="18" fillId="0" borderId="0" applyFont="0" applyFill="0" applyBorder="0" applyAlignment="0" applyProtection="0"/>
  </cellStyleXfs>
  <cellXfs count="125">
    <xf numFmtId="0" fontId="0" fillId="0" borderId="0" xfId="0"/>
    <xf numFmtId="0" fontId="1" fillId="0" borderId="0" xfId="0" applyNumberFormat="1" applyFont="1"/>
    <xf numFmtId="0" fontId="1" fillId="0" borderId="0" xfId="0" applyNumberFormat="1" applyFont="1" applyAlignment="1">
      <alignment horizontal="left"/>
    </xf>
    <xf numFmtId="0" fontId="2" fillId="0" borderId="1" xfId="0" applyNumberFormat="1" applyFont="1" applyBorder="1" applyAlignment="1">
      <alignment horizontal="centerContinuous"/>
    </xf>
    <xf numFmtId="0" fontId="2" fillId="0" borderId="0" xfId="0" applyNumberFormat="1" applyFont="1" applyBorder="1" applyAlignment="1">
      <alignment horizontal="centerContinuous"/>
    </xf>
    <xf numFmtId="49" fontId="2" fillId="0" borderId="1" xfId="0" applyNumberFormat="1" applyFont="1" applyBorder="1" applyAlignment="1">
      <alignment horizontal="centerContinuous"/>
    </xf>
    <xf numFmtId="0" fontId="2" fillId="0" borderId="0" xfId="0" applyFont="1"/>
    <xf numFmtId="0" fontId="3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 wrapText="1"/>
    </xf>
    <xf numFmtId="49" fontId="2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/>
    <xf numFmtId="0" fontId="3" fillId="0" borderId="2" xfId="0" applyFont="1" applyBorder="1"/>
    <xf numFmtId="49" fontId="1" fillId="0" borderId="0" xfId="0" applyNumberFormat="1" applyFont="1"/>
    <xf numFmtId="49" fontId="4" fillId="0" borderId="0" xfId="0" applyNumberFormat="1" applyFont="1"/>
    <xf numFmtId="2" fontId="4" fillId="0" borderId="0" xfId="0" applyNumberFormat="1" applyFont="1"/>
    <xf numFmtId="2" fontId="4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/>
    <xf numFmtId="0" fontId="8" fillId="0" borderId="0" xfId="0" applyFont="1"/>
    <xf numFmtId="0" fontId="8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3" fontId="0" fillId="0" borderId="0" xfId="0" applyNumberFormat="1"/>
    <xf numFmtId="3" fontId="7" fillId="0" borderId="0" xfId="0" applyNumberFormat="1" applyFont="1"/>
    <xf numFmtId="3" fontId="2" fillId="0" borderId="0" xfId="0" applyNumberFormat="1" applyFont="1"/>
    <xf numFmtId="3" fontId="4" fillId="0" borderId="0" xfId="0" applyNumberFormat="1" applyFont="1"/>
    <xf numFmtId="3" fontId="6" fillId="0" borderId="0" xfId="0" applyNumberFormat="1" applyFont="1"/>
    <xf numFmtId="3" fontId="5" fillId="0" borderId="0" xfId="0" applyNumberFormat="1" applyFont="1"/>
    <xf numFmtId="3" fontId="9" fillId="0" borderId="0" xfId="0" applyNumberFormat="1" applyFont="1"/>
    <xf numFmtId="3" fontId="6" fillId="0" borderId="4" xfId="0" applyNumberFormat="1" applyFont="1" applyBorder="1"/>
    <xf numFmtId="3" fontId="5" fillId="0" borderId="4" xfId="0" applyNumberFormat="1" applyFont="1" applyBorder="1"/>
    <xf numFmtId="3" fontId="5" fillId="0" borderId="0" xfId="0" applyNumberFormat="1" applyFont="1" applyBorder="1"/>
    <xf numFmtId="3" fontId="7" fillId="0" borderId="4" xfId="0" applyNumberFormat="1" applyFont="1" applyBorder="1"/>
    <xf numFmtId="3" fontId="2" fillId="0" borderId="4" xfId="0" applyNumberFormat="1" applyFont="1" applyBorder="1"/>
    <xf numFmtId="3" fontId="4" fillId="0" borderId="4" xfId="0" applyNumberFormat="1" applyFont="1" applyBorder="1"/>
    <xf numFmtId="3" fontId="4" fillId="0" borderId="0" xfId="0" applyNumberFormat="1" applyFont="1" applyBorder="1"/>
    <xf numFmtId="3" fontId="2" fillId="0" borderId="0" xfId="0" applyNumberFormat="1" applyFont="1" applyBorder="1"/>
    <xf numFmtId="3" fontId="6" fillId="0" borderId="5" xfId="0" applyNumberFormat="1" applyFont="1" applyBorder="1"/>
    <xf numFmtId="3" fontId="5" fillId="0" borderId="6" xfId="0" applyNumberFormat="1" applyFont="1" applyBorder="1"/>
    <xf numFmtId="3" fontId="7" fillId="0" borderId="5" xfId="0" applyNumberFormat="1" applyFont="1" applyBorder="1"/>
    <xf numFmtId="3" fontId="7" fillId="0" borderId="6" xfId="0" applyNumberFormat="1" applyFont="1" applyBorder="1"/>
    <xf numFmtId="3" fontId="2" fillId="0" borderId="6" xfId="0" applyNumberFormat="1" applyFont="1" applyBorder="1"/>
    <xf numFmtId="3" fontId="2" fillId="0" borderId="5" xfId="0" applyNumberFormat="1" applyFont="1" applyBorder="1"/>
    <xf numFmtId="3" fontId="4" fillId="0" borderId="6" xfId="0" applyNumberFormat="1" applyFont="1" applyBorder="1"/>
    <xf numFmtId="3" fontId="6" fillId="0" borderId="7" xfId="0" applyNumberFormat="1" applyFont="1" applyBorder="1"/>
    <xf numFmtId="3" fontId="5" fillId="0" borderId="8" xfId="0" applyNumberFormat="1" applyFont="1" applyBorder="1"/>
    <xf numFmtId="3" fontId="7" fillId="0" borderId="7" xfId="0" applyNumberFormat="1" applyFont="1" applyBorder="1"/>
    <xf numFmtId="3" fontId="7" fillId="0" borderId="8" xfId="0" applyNumberFormat="1" applyFont="1" applyBorder="1"/>
    <xf numFmtId="3" fontId="2" fillId="0" borderId="8" xfId="0" applyNumberFormat="1" applyFont="1" applyBorder="1"/>
    <xf numFmtId="3" fontId="1" fillId="0" borderId="7" xfId="0" applyNumberFormat="1" applyFont="1" applyBorder="1"/>
    <xf numFmtId="3" fontId="1" fillId="0" borderId="0" xfId="0" applyNumberFormat="1" applyFont="1"/>
    <xf numFmtId="3" fontId="4" fillId="0" borderId="7" xfId="0" applyNumberFormat="1" applyFont="1" applyBorder="1"/>
    <xf numFmtId="0" fontId="3" fillId="0" borderId="0" xfId="0" applyFont="1" applyBorder="1"/>
    <xf numFmtId="3" fontId="17" fillId="0" borderId="0" xfId="0" applyNumberFormat="1" applyFont="1"/>
    <xf numFmtId="3" fontId="17" fillId="0" borderId="4" xfId="0" applyNumberFormat="1" applyFont="1" applyBorder="1"/>
    <xf numFmtId="3" fontId="17" fillId="0" borderId="5" xfId="0" applyNumberFormat="1" applyFont="1" applyBorder="1"/>
    <xf numFmtId="3" fontId="5" fillId="0" borderId="7" xfId="0" applyNumberFormat="1" applyFont="1" applyBorder="1"/>
    <xf numFmtId="49" fontId="1" fillId="0" borderId="0" xfId="0" applyNumberFormat="1" applyFont="1" applyAlignment="1">
      <alignment horizontal="left" indent="2"/>
    </xf>
    <xf numFmtId="3" fontId="6" fillId="0" borderId="0" xfId="0" applyNumberFormat="1" applyFont="1" applyBorder="1"/>
    <xf numFmtId="0" fontId="2" fillId="0" borderId="6" xfId="0" applyFont="1" applyBorder="1"/>
    <xf numFmtId="3" fontId="0" fillId="0" borderId="0" xfId="0" applyNumberFormat="1" applyBorder="1"/>
    <xf numFmtId="3" fontId="2" fillId="0" borderId="0" xfId="0" applyNumberFormat="1" applyFont="1" applyAlignment="1">
      <alignment horizontal="right"/>
    </xf>
    <xf numFmtId="3" fontId="2" fillId="0" borderId="4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 indent="2"/>
    </xf>
    <xf numFmtId="3" fontId="2" fillId="0" borderId="7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3" fontId="4" fillId="0" borderId="0" xfId="0" applyNumberFormat="1" applyFont="1" applyAlignment="1" applyProtection="1">
      <alignment horizontal="right"/>
      <protection locked="0"/>
    </xf>
    <xf numFmtId="3" fontId="1" fillId="0" borderId="0" xfId="0" applyNumberFormat="1" applyFont="1" applyProtection="1">
      <protection locked="0"/>
    </xf>
    <xf numFmtId="3" fontId="1" fillId="0" borderId="0" xfId="0" applyNumberFormat="1" applyFont="1" applyAlignment="1" applyProtection="1">
      <alignment horizontal="left" indent="2"/>
      <protection locked="0"/>
    </xf>
    <xf numFmtId="3" fontId="4" fillId="0" borderId="4" xfId="0" applyNumberFormat="1" applyFont="1" applyBorder="1" applyAlignment="1" applyProtection="1">
      <alignment horizontal="right"/>
      <protection locked="0"/>
    </xf>
    <xf numFmtId="3" fontId="4" fillId="0" borderId="0" xfId="0" applyNumberFormat="1" applyFont="1" applyAlignment="1" applyProtection="1">
      <protection locked="0"/>
    </xf>
    <xf numFmtId="3" fontId="2" fillId="0" borderId="0" xfId="0" applyNumberFormat="1" applyFont="1" applyAlignment="1"/>
    <xf numFmtId="3" fontId="4" fillId="0" borderId="5" xfId="0" applyNumberFormat="1" applyFont="1" applyBorder="1" applyAlignment="1" applyProtection="1">
      <alignment horizontal="right"/>
      <protection locked="0"/>
    </xf>
    <xf numFmtId="3" fontId="17" fillId="0" borderId="0" xfId="0" applyNumberFormat="1" applyFont="1" applyBorder="1"/>
    <xf numFmtId="3" fontId="7" fillId="0" borderId="0" xfId="0" applyNumberFormat="1" applyFont="1" applyBorder="1"/>
    <xf numFmtId="3" fontId="4" fillId="0" borderId="7" xfId="0" applyNumberFormat="1" applyFont="1" applyBorder="1" applyAlignment="1" applyProtection="1">
      <alignment horizontal="right"/>
      <protection locked="0"/>
    </xf>
    <xf numFmtId="3" fontId="4" fillId="0" borderId="0" xfId="0" applyNumberFormat="1" applyFont="1" applyFill="1" applyAlignment="1" applyProtection="1">
      <alignment horizontal="right"/>
      <protection locked="0"/>
    </xf>
    <xf numFmtId="0" fontId="1" fillId="0" borderId="0" xfId="0" applyNumberFormat="1" applyFont="1" applyFill="1"/>
    <xf numFmtId="49" fontId="1" fillId="0" borderId="2" xfId="0" applyNumberFormat="1" applyFont="1" applyFill="1" applyBorder="1" applyAlignment="1">
      <alignment horizontal="center"/>
    </xf>
    <xf numFmtId="3" fontId="1" fillId="0" borderId="0" xfId="0" applyNumberFormat="1" applyFont="1" applyFill="1" applyProtection="1">
      <protection locked="0"/>
    </xf>
    <xf numFmtId="3" fontId="4" fillId="0" borderId="4" xfId="0" applyNumberFormat="1" applyFont="1" applyFill="1" applyBorder="1" applyAlignment="1" applyProtection="1">
      <alignment horizontal="right"/>
      <protection locked="0"/>
    </xf>
    <xf numFmtId="3" fontId="4" fillId="0" borderId="0" xfId="0" applyNumberFormat="1" applyFont="1" applyFill="1" applyAlignment="1" applyProtection="1">
      <protection locked="0"/>
    </xf>
    <xf numFmtId="3" fontId="4" fillId="0" borderId="5" xfId="0" applyNumberFormat="1" applyFont="1" applyFill="1" applyBorder="1" applyAlignment="1" applyProtection="1">
      <alignment horizontal="right"/>
      <protection locked="0"/>
    </xf>
    <xf numFmtId="3" fontId="4" fillId="0" borderId="7" xfId="0" applyNumberFormat="1" applyFont="1" applyFill="1" applyBorder="1" applyAlignment="1" applyProtection="1">
      <alignment horizontal="right"/>
      <protection locked="0"/>
    </xf>
    <xf numFmtId="49" fontId="1" fillId="0" borderId="2" xfId="0" applyNumberFormat="1" applyFont="1" applyFill="1" applyBorder="1" applyAlignment="1">
      <alignment horizontal="center" wrapText="1"/>
    </xf>
    <xf numFmtId="3" fontId="4" fillId="2" borderId="0" xfId="0" applyNumberFormat="1" applyFont="1" applyFill="1" applyAlignment="1" applyProtection="1">
      <alignment horizontal="right"/>
      <protection locked="0"/>
    </xf>
    <xf numFmtId="3" fontId="4" fillId="3" borderId="0" xfId="0" applyNumberFormat="1" applyFont="1" applyFill="1" applyAlignment="1" applyProtection="1">
      <protection locked="0"/>
    </xf>
    <xf numFmtId="3" fontId="4" fillId="0" borderId="0" xfId="0" applyNumberFormat="1" applyFont="1" applyBorder="1" applyAlignment="1" applyProtection="1">
      <alignment horizontal="right"/>
      <protection locked="0"/>
    </xf>
    <xf numFmtId="3" fontId="4" fillId="0" borderId="8" xfId="0" applyNumberFormat="1" applyFont="1" applyFill="1" applyBorder="1" applyAlignment="1" applyProtection="1">
      <alignment horizontal="right"/>
      <protection locked="0"/>
    </xf>
    <xf numFmtId="2" fontId="1" fillId="0" borderId="0" xfId="0" applyNumberFormat="1" applyFont="1"/>
    <xf numFmtId="2" fontId="1" fillId="0" borderId="2" xfId="0" applyNumberFormat="1" applyFont="1" applyBorder="1" applyAlignment="1">
      <alignment horizontal="center" wrapText="1"/>
    </xf>
    <xf numFmtId="44" fontId="1" fillId="0" borderId="0" xfId="2" applyFont="1"/>
    <xf numFmtId="44" fontId="1" fillId="0" borderId="0" xfId="2" applyFont="1" applyAlignment="1">
      <alignment horizontal="left" indent="2"/>
    </xf>
    <xf numFmtId="49" fontId="1" fillId="0" borderId="0" xfId="0" applyNumberFormat="1" applyFont="1" applyAlignment="1">
      <alignment horizontal="center" wrapText="1"/>
    </xf>
    <xf numFmtId="44" fontId="1" fillId="0" borderId="2" xfId="2" applyFont="1" applyFill="1" applyBorder="1" applyAlignment="1">
      <alignment horizontal="center" wrapText="1"/>
    </xf>
    <xf numFmtId="44" fontId="4" fillId="0" borderId="0" xfId="2" applyFont="1" applyFill="1" applyAlignment="1" applyProtection="1">
      <alignment horizontal="right"/>
      <protection locked="0"/>
    </xf>
    <xf numFmtId="44" fontId="4" fillId="0" borderId="4" xfId="2" applyFont="1" applyFill="1" applyBorder="1" applyAlignment="1" applyProtection="1">
      <alignment horizontal="right"/>
      <protection locked="0"/>
    </xf>
    <xf numFmtId="44" fontId="4" fillId="0" borderId="0" xfId="2" applyFont="1" applyFill="1" applyAlignment="1" applyProtection="1">
      <protection locked="0"/>
    </xf>
    <xf numFmtId="44" fontId="4" fillId="0" borderId="5" xfId="2" applyFont="1" applyBorder="1" applyAlignment="1" applyProtection="1">
      <alignment horizontal="right"/>
      <protection locked="0"/>
    </xf>
    <xf numFmtId="44" fontId="4" fillId="0" borderId="8" xfId="2" applyFont="1" applyFill="1" applyBorder="1" applyAlignment="1" applyProtection="1">
      <alignment horizontal="right"/>
      <protection locked="0"/>
    </xf>
    <xf numFmtId="44" fontId="1" fillId="0" borderId="2" xfId="2" applyFont="1" applyBorder="1" applyAlignment="1">
      <alignment horizontal="center" wrapText="1"/>
    </xf>
    <xf numFmtId="44" fontId="2" fillId="0" borderId="0" xfId="2" applyFont="1" applyFill="1" applyAlignment="1" applyProtection="1">
      <alignment horizontal="right"/>
      <protection locked="0"/>
    </xf>
    <xf numFmtId="44" fontId="4" fillId="0" borderId="0" xfId="2" applyFont="1"/>
    <xf numFmtId="44" fontId="1" fillId="0" borderId="9" xfId="2" applyFont="1" applyBorder="1"/>
    <xf numFmtId="44" fontId="4" fillId="0" borderId="9" xfId="2" applyFont="1" applyBorder="1"/>
    <xf numFmtId="44" fontId="1" fillId="0" borderId="10" xfId="2" applyFont="1" applyBorder="1"/>
    <xf numFmtId="0" fontId="1" fillId="4" borderId="0" xfId="0" applyNumberFormat="1" applyFont="1" applyFill="1"/>
    <xf numFmtId="49" fontId="1" fillId="4" borderId="2" xfId="0" applyNumberFormat="1" applyFont="1" applyFill="1" applyBorder="1" applyAlignment="1">
      <alignment horizontal="center" wrapText="1"/>
    </xf>
    <xf numFmtId="49" fontId="1" fillId="4" borderId="0" xfId="0" applyNumberFormat="1" applyFont="1" applyFill="1"/>
    <xf numFmtId="3" fontId="1" fillId="4" borderId="0" xfId="0" applyNumberFormat="1" applyFont="1" applyFill="1"/>
    <xf numFmtId="3" fontId="4" fillId="4" borderId="0" xfId="0" applyNumberFormat="1" applyFont="1" applyFill="1" applyAlignment="1" applyProtection="1">
      <alignment horizontal="right"/>
      <protection locked="0"/>
    </xf>
    <xf numFmtId="3" fontId="4" fillId="4" borderId="0" xfId="0" applyNumberFormat="1" applyFont="1" applyFill="1" applyBorder="1" applyAlignment="1" applyProtection="1">
      <alignment horizontal="right"/>
      <protection locked="0"/>
    </xf>
    <xf numFmtId="2" fontId="1" fillId="4" borderId="0" xfId="0" applyNumberFormat="1" applyFont="1" applyFill="1"/>
    <xf numFmtId="44" fontId="4" fillId="4" borderId="5" xfId="2" applyFont="1" applyFill="1" applyBorder="1" applyAlignment="1" applyProtection="1">
      <alignment horizontal="right"/>
      <protection locked="0"/>
    </xf>
    <xf numFmtId="44" fontId="4" fillId="4" borderId="8" xfId="2" applyFont="1" applyFill="1" applyBorder="1" applyAlignment="1" applyProtection="1">
      <alignment horizontal="right"/>
      <protection locked="0"/>
    </xf>
    <xf numFmtId="44" fontId="1" fillId="4" borderId="2" xfId="2" applyFont="1" applyFill="1" applyBorder="1" applyAlignment="1">
      <alignment horizontal="center" wrapText="1"/>
    </xf>
    <xf numFmtId="49" fontId="1" fillId="4" borderId="0" xfId="0" applyNumberFormat="1" applyFont="1" applyFill="1" applyAlignment="1">
      <alignment horizontal="left" indent="2"/>
    </xf>
    <xf numFmtId="49" fontId="1" fillId="0" borderId="9" xfId="0" applyNumberFormat="1" applyFont="1" applyBorder="1"/>
    <xf numFmtId="44" fontId="1" fillId="0" borderId="0" xfId="2" applyNumberFormat="1" applyFont="1" applyAlignment="1">
      <alignment horizontal="left" indent="2"/>
    </xf>
    <xf numFmtId="44" fontId="4" fillId="0" borderId="0" xfId="2" applyFont="1" applyAlignment="1">
      <alignment horizontal="left" indent="2"/>
    </xf>
    <xf numFmtId="44" fontId="4" fillId="0" borderId="8" xfId="2" applyFont="1" applyBorder="1"/>
    <xf numFmtId="49" fontId="1" fillId="0" borderId="8" xfId="0" applyNumberFormat="1" applyFont="1" applyBorder="1"/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39"/>
  <sheetViews>
    <sheetView tabSelected="1" zoomScale="115" zoomScaleNormal="115" workbookViewId="0">
      <pane xSplit="2" ySplit="2" topLeftCell="C10" activePane="bottomRight" state="frozen"/>
      <selection pane="topRight" activeCell="C1" sqref="C1"/>
      <selection pane="bottomLeft" activeCell="A3" sqref="A3"/>
      <selection pane="bottomRight" sqref="A1:I36"/>
    </sheetView>
  </sheetViews>
  <sheetFormatPr defaultRowHeight="12.75" x14ac:dyDescent="0.35"/>
  <cols>
    <col min="1" max="1" width="3" style="1" customWidth="1"/>
    <col min="2" max="2" width="22" style="1" bestFit="1" customWidth="1"/>
    <col min="3" max="3" width="15.86328125" style="1" customWidth="1"/>
    <col min="4" max="4" width="15.53125" style="1" customWidth="1"/>
    <col min="5" max="5" width="14.33203125" style="94" customWidth="1"/>
    <col min="6" max="6" width="7" style="109" customWidth="1"/>
    <col min="7" max="7" width="12.06640625" style="94" customWidth="1"/>
    <col min="8" max="8" width="14.73046875" style="94" customWidth="1"/>
    <col min="9" max="9" width="13.265625" style="94" customWidth="1"/>
    <col min="10" max="10" width="7.265625" style="109" customWidth="1"/>
    <col min="11" max="11" width="13.46484375" style="92" customWidth="1"/>
    <col min="12" max="12" width="9.265625" style="1" customWidth="1"/>
    <col min="13" max="13" width="9.265625" style="80" customWidth="1"/>
    <col min="14" max="14" width="2.3984375" style="1" customWidth="1"/>
    <col min="15" max="15" width="10" style="1" customWidth="1"/>
    <col min="16" max="17" width="9.265625" style="80" customWidth="1"/>
    <col min="18" max="18" width="2.3984375" style="1" customWidth="1"/>
    <col min="19" max="19" width="10" style="1" customWidth="1"/>
    <col min="20" max="20" width="2.3984375" style="1" customWidth="1"/>
    <col min="21" max="22" width="9.265625" style="1" customWidth="1"/>
    <col min="23" max="23" width="2.3984375" style="1" customWidth="1"/>
    <col min="24" max="24" width="10" style="1" customWidth="1"/>
    <col min="25" max="25" width="3" style="1" customWidth="1"/>
  </cols>
  <sheetData>
    <row r="1" spans="1:78" ht="13.15" thickBot="1" x14ac:dyDescent="0.4">
      <c r="E1" s="94" t="s">
        <v>57</v>
      </c>
      <c r="I1" s="1" t="s">
        <v>53</v>
      </c>
      <c r="M1" s="80" t="s">
        <v>47</v>
      </c>
      <c r="P1" s="80" t="s">
        <v>30</v>
      </c>
      <c r="Q1" s="80" t="s">
        <v>46</v>
      </c>
      <c r="U1" s="1" t="s">
        <v>30</v>
      </c>
      <c r="V1" s="1" t="s">
        <v>31</v>
      </c>
      <c r="BZ1" s="4"/>
    </row>
    <row r="2" spans="1:78" ht="31.5" thickTop="1" thickBot="1" x14ac:dyDescent="0.4">
      <c r="A2" s="8"/>
      <c r="B2" s="96"/>
      <c r="C2" s="9" t="s">
        <v>51</v>
      </c>
      <c r="D2" s="9" t="s">
        <v>50</v>
      </c>
      <c r="E2" s="97" t="s">
        <v>54</v>
      </c>
      <c r="F2" s="118"/>
      <c r="G2" s="103" t="s">
        <v>51</v>
      </c>
      <c r="H2" s="103" t="s">
        <v>50</v>
      </c>
      <c r="I2" s="97" t="s">
        <v>54</v>
      </c>
      <c r="J2" s="110"/>
      <c r="K2" s="93" t="s">
        <v>51</v>
      </c>
      <c r="L2" s="9" t="s">
        <v>50</v>
      </c>
      <c r="M2" s="87" t="s">
        <v>49</v>
      </c>
      <c r="N2" s="11"/>
      <c r="O2" s="9" t="s">
        <v>1</v>
      </c>
      <c r="P2" s="87" t="s">
        <v>48</v>
      </c>
      <c r="Q2" s="81" t="s">
        <v>0</v>
      </c>
      <c r="R2" s="11"/>
      <c r="S2" s="9" t="s">
        <v>1</v>
      </c>
      <c r="T2" s="9"/>
      <c r="U2" s="11" t="s">
        <v>0</v>
      </c>
      <c r="V2" s="11" t="s">
        <v>0</v>
      </c>
      <c r="W2" s="11"/>
      <c r="X2" s="9" t="s">
        <v>1</v>
      </c>
      <c r="Y2" s="8"/>
      <c r="BZ2" s="12"/>
    </row>
    <row r="3" spans="1:78" ht="13.15" thickTop="1" x14ac:dyDescent="0.35">
      <c r="A3" s="16" t="s">
        <v>2</v>
      </c>
      <c r="B3" s="16"/>
      <c r="C3" s="16"/>
      <c r="D3" s="16"/>
      <c r="F3" s="111"/>
      <c r="J3" s="111"/>
      <c r="L3" s="70"/>
      <c r="M3" s="82"/>
      <c r="N3" s="70"/>
      <c r="O3" s="70"/>
      <c r="P3" s="82"/>
      <c r="Q3" s="82"/>
      <c r="R3" s="70"/>
      <c r="S3" s="70"/>
      <c r="T3" s="70"/>
      <c r="U3" s="70"/>
      <c r="V3" s="70"/>
      <c r="W3" s="70"/>
      <c r="X3" s="70"/>
      <c r="Y3" s="70"/>
      <c r="BZ3" s="17"/>
    </row>
    <row r="4" spans="1:78" x14ac:dyDescent="0.35">
      <c r="A4" s="16"/>
      <c r="B4" s="16" t="s">
        <v>58</v>
      </c>
      <c r="C4" s="16"/>
      <c r="D4" s="16"/>
      <c r="E4" s="94">
        <v>30317.68</v>
      </c>
      <c r="F4" s="111"/>
      <c r="H4" s="94">
        <v>31584</v>
      </c>
      <c r="I4" s="94">
        <v>31584</v>
      </c>
      <c r="J4" s="111"/>
      <c r="L4" s="70"/>
      <c r="M4" s="82"/>
      <c r="N4" s="70"/>
      <c r="O4" s="70"/>
      <c r="P4" s="82"/>
      <c r="Q4" s="82"/>
      <c r="R4" s="70"/>
      <c r="S4" s="70"/>
      <c r="T4" s="70"/>
      <c r="U4" s="70"/>
      <c r="V4" s="70"/>
      <c r="W4" s="70"/>
      <c r="X4" s="70"/>
      <c r="Y4" s="70"/>
      <c r="BZ4" s="17"/>
    </row>
    <row r="5" spans="1:78" x14ac:dyDescent="0.35">
      <c r="A5" s="16"/>
      <c r="B5" s="16" t="s">
        <v>3</v>
      </c>
      <c r="C5" s="16"/>
      <c r="D5" s="16"/>
      <c r="F5" s="111"/>
      <c r="H5" s="94">
        <v>0</v>
      </c>
      <c r="I5" s="94">
        <v>0</v>
      </c>
      <c r="J5" s="112"/>
      <c r="K5" s="94"/>
      <c r="L5" s="70">
        <v>13774</v>
      </c>
      <c r="M5" s="79">
        <f>P36</f>
        <v>13774.310000000001</v>
      </c>
      <c r="N5" s="69"/>
      <c r="O5" s="69"/>
      <c r="P5" s="79">
        <v>24616</v>
      </c>
      <c r="Q5" s="79">
        <v>25134</v>
      </c>
      <c r="R5" s="69"/>
      <c r="S5" s="69"/>
      <c r="T5" s="69"/>
      <c r="U5" s="69">
        <v>23804</v>
      </c>
      <c r="V5" s="69">
        <v>24070</v>
      </c>
      <c r="W5" s="69"/>
      <c r="X5" s="69">
        <f>U5-V5</f>
        <v>-266</v>
      </c>
      <c r="Y5" s="70"/>
      <c r="BZ5" s="18"/>
    </row>
    <row r="6" spans="1:78" x14ac:dyDescent="0.35">
      <c r="A6" s="16"/>
      <c r="B6" s="16" t="s">
        <v>33</v>
      </c>
      <c r="C6" s="16"/>
      <c r="D6" s="16"/>
      <c r="E6" s="105">
        <v>5000</v>
      </c>
      <c r="F6" s="111"/>
      <c r="G6" s="94">
        <v>3880</v>
      </c>
      <c r="H6" s="98">
        <v>5500</v>
      </c>
      <c r="I6" s="98">
        <v>5500</v>
      </c>
      <c r="J6" s="113"/>
      <c r="K6" s="94">
        <v>5775</v>
      </c>
      <c r="L6" s="69">
        <v>5500</v>
      </c>
      <c r="M6" s="79">
        <v>5500</v>
      </c>
      <c r="N6" s="69"/>
      <c r="O6" s="69"/>
      <c r="P6" s="79">
        <v>5270</v>
      </c>
      <c r="Q6" s="79">
        <v>5000</v>
      </c>
      <c r="R6" s="69"/>
      <c r="S6" s="69"/>
      <c r="T6" s="69"/>
      <c r="U6" s="69">
        <v>6015</v>
      </c>
      <c r="V6" s="69">
        <v>5000</v>
      </c>
      <c r="W6" s="69"/>
      <c r="X6" s="69">
        <f>U6-V6</f>
        <v>1015</v>
      </c>
      <c r="Y6" s="70"/>
      <c r="BZ6" s="18"/>
    </row>
    <row r="7" spans="1:78" x14ac:dyDescent="0.35">
      <c r="A7" s="16"/>
      <c r="B7" s="16" t="s">
        <v>34</v>
      </c>
      <c r="C7" s="16"/>
      <c r="D7" s="16"/>
      <c r="E7" s="105">
        <v>120</v>
      </c>
      <c r="F7" s="111"/>
      <c r="G7" s="94">
        <v>3373</v>
      </c>
      <c r="H7" s="98">
        <v>6500</v>
      </c>
      <c r="I7" s="98">
        <v>6500</v>
      </c>
      <c r="J7" s="113"/>
      <c r="K7" s="94">
        <v>0</v>
      </c>
      <c r="L7" s="69">
        <v>0</v>
      </c>
      <c r="M7" s="79">
        <v>0</v>
      </c>
      <c r="N7" s="69"/>
      <c r="O7" s="69"/>
      <c r="P7" s="79">
        <v>6450</v>
      </c>
      <c r="Q7" s="79">
        <v>7240</v>
      </c>
      <c r="R7" s="69"/>
      <c r="S7" s="69"/>
      <c r="T7" s="69"/>
      <c r="U7" s="69">
        <v>0</v>
      </c>
      <c r="V7" s="69">
        <v>0</v>
      </c>
      <c r="W7" s="69"/>
      <c r="X7" s="69">
        <f>U7-V7</f>
        <v>0</v>
      </c>
      <c r="Y7" s="70"/>
      <c r="BZ7" s="18"/>
    </row>
    <row r="8" spans="1:78" x14ac:dyDescent="0.35">
      <c r="A8" s="16"/>
      <c r="B8" s="16" t="s">
        <v>35</v>
      </c>
      <c r="C8" s="16"/>
      <c r="D8" s="16"/>
      <c r="E8" s="105">
        <v>2500</v>
      </c>
      <c r="F8" s="111"/>
      <c r="G8" s="94">
        <v>1925</v>
      </c>
      <c r="H8" s="98">
        <v>2500</v>
      </c>
      <c r="I8" s="98">
        <v>2500</v>
      </c>
      <c r="J8" s="113"/>
      <c r="K8" s="94">
        <v>2750</v>
      </c>
      <c r="L8" s="69">
        <v>3000</v>
      </c>
      <c r="M8" s="79">
        <v>3000</v>
      </c>
      <c r="N8" s="69"/>
      <c r="O8" s="69"/>
      <c r="P8" s="79">
        <v>3245</v>
      </c>
      <c r="Q8" s="79">
        <v>2500</v>
      </c>
      <c r="R8" s="69"/>
      <c r="S8" s="69"/>
      <c r="T8" s="69"/>
      <c r="U8" s="69">
        <v>2650</v>
      </c>
      <c r="V8" s="69">
        <v>2500</v>
      </c>
      <c r="W8" s="69"/>
      <c r="X8" s="69">
        <f>U8-V8</f>
        <v>150</v>
      </c>
      <c r="Y8" s="70"/>
      <c r="BZ8" s="18"/>
    </row>
    <row r="9" spans="1:78" x14ac:dyDescent="0.35">
      <c r="A9" s="16"/>
      <c r="B9" s="16" t="s">
        <v>4</v>
      </c>
      <c r="C9" s="16"/>
      <c r="D9" s="16"/>
      <c r="E9" s="105">
        <v>0</v>
      </c>
      <c r="F9" s="111"/>
      <c r="H9" s="94">
        <v>0</v>
      </c>
      <c r="I9" s="99">
        <v>0</v>
      </c>
      <c r="J9" s="114"/>
      <c r="K9" s="94">
        <v>0</v>
      </c>
      <c r="L9" s="72">
        <v>0</v>
      </c>
      <c r="M9" s="83">
        <v>0</v>
      </c>
      <c r="N9" s="69"/>
      <c r="O9" s="72"/>
      <c r="P9" s="83"/>
      <c r="Q9" s="83">
        <v>0</v>
      </c>
      <c r="R9" s="69"/>
      <c r="S9" s="72"/>
      <c r="T9" s="72"/>
      <c r="U9" s="72"/>
      <c r="V9" s="72">
        <v>0</v>
      </c>
      <c r="W9" s="69"/>
      <c r="X9" s="72"/>
      <c r="Y9" s="70"/>
      <c r="BZ9" s="19"/>
    </row>
    <row r="10" spans="1:78" x14ac:dyDescent="0.35">
      <c r="A10" s="16" t="s">
        <v>5</v>
      </c>
      <c r="B10" s="16"/>
      <c r="C10" s="120"/>
      <c r="D10" s="120"/>
      <c r="E10" s="107">
        <f>SUM(E4:E9)</f>
        <v>37937.68</v>
      </c>
      <c r="F10" s="111"/>
      <c r="G10" s="107"/>
      <c r="H10" s="106">
        <f>SUM(H4:H9)</f>
        <v>46084</v>
      </c>
      <c r="I10" s="94">
        <f>SUM(I4:I9)</f>
        <v>46084</v>
      </c>
      <c r="J10" s="115"/>
      <c r="K10" s="94">
        <f>SUM(K5:K9)</f>
        <v>8525</v>
      </c>
      <c r="L10" s="90">
        <v>25358.370000000003</v>
      </c>
      <c r="M10" s="79">
        <f>SUM(M5:M9)</f>
        <v>22274.31</v>
      </c>
      <c r="N10" s="69"/>
      <c r="O10" s="69"/>
      <c r="P10" s="79">
        <f>SUM(P5:P9)</f>
        <v>39581</v>
      </c>
      <c r="Q10" s="79">
        <f>SUM(Q5:Q9)</f>
        <v>39874</v>
      </c>
      <c r="R10" s="69"/>
      <c r="S10" s="69"/>
      <c r="T10" s="69"/>
      <c r="U10" s="69">
        <f>SUM(U5:U9)</f>
        <v>32469</v>
      </c>
      <c r="V10" s="69">
        <f>SUM(V5:V9)</f>
        <v>31570</v>
      </c>
      <c r="W10" s="69"/>
      <c r="X10" s="69">
        <f>U10-V10</f>
        <v>899</v>
      </c>
      <c r="Y10" s="70"/>
      <c r="BZ10" s="19"/>
    </row>
    <row r="11" spans="1:78" x14ac:dyDescent="0.35">
      <c r="A11" s="16" t="s">
        <v>6</v>
      </c>
      <c r="B11" s="16"/>
      <c r="C11" s="16"/>
      <c r="D11" s="16"/>
      <c r="E11" s="105"/>
      <c r="F11" s="111"/>
      <c r="J11" s="111"/>
      <c r="K11" s="94"/>
      <c r="L11" s="79"/>
      <c r="M11" s="79"/>
      <c r="N11" s="69"/>
      <c r="O11" s="69"/>
      <c r="P11" s="79"/>
      <c r="Q11" s="79"/>
      <c r="R11" s="69"/>
      <c r="S11" s="69"/>
      <c r="T11" s="69"/>
      <c r="U11" s="69"/>
      <c r="V11" s="69"/>
      <c r="W11" s="69"/>
      <c r="X11" s="69"/>
      <c r="Y11" s="70"/>
      <c r="BZ11" s="19"/>
    </row>
    <row r="12" spans="1:78" x14ac:dyDescent="0.35">
      <c r="A12" s="16"/>
      <c r="B12" s="16" t="s">
        <v>9</v>
      </c>
      <c r="C12" s="16"/>
      <c r="D12" s="16"/>
      <c r="E12" s="105">
        <v>3000</v>
      </c>
      <c r="F12" s="111"/>
      <c r="H12" s="98">
        <v>3000</v>
      </c>
      <c r="I12" s="98">
        <v>3000</v>
      </c>
      <c r="J12" s="113"/>
      <c r="K12" s="94"/>
      <c r="L12" s="69">
        <v>3000</v>
      </c>
      <c r="M12" s="79">
        <v>3000</v>
      </c>
      <c r="N12" s="69"/>
      <c r="O12" s="69"/>
      <c r="P12" s="79">
        <v>8670</v>
      </c>
      <c r="Q12" s="79">
        <v>8670</v>
      </c>
      <c r="R12" s="69"/>
      <c r="S12" s="69"/>
      <c r="T12" s="69"/>
      <c r="U12" s="69">
        <v>0</v>
      </c>
      <c r="V12" s="69">
        <v>8670</v>
      </c>
      <c r="W12" s="69"/>
      <c r="X12" s="69">
        <f>V12-U12</f>
        <v>8670</v>
      </c>
      <c r="Y12" s="70"/>
      <c r="BZ12" s="19"/>
    </row>
    <row r="13" spans="1:78" x14ac:dyDescent="0.35">
      <c r="A13" s="16"/>
      <c r="B13" s="16" t="s">
        <v>15</v>
      </c>
      <c r="C13" s="16"/>
      <c r="D13" s="16"/>
      <c r="E13" s="105">
        <v>8000</v>
      </c>
      <c r="F13" s="111"/>
      <c r="H13" s="98">
        <v>8000</v>
      </c>
      <c r="I13" s="98">
        <v>8000</v>
      </c>
      <c r="J13" s="113"/>
      <c r="K13" s="94"/>
      <c r="L13" s="69">
        <v>8000</v>
      </c>
      <c r="M13" s="79">
        <v>8000</v>
      </c>
      <c r="N13" s="69"/>
      <c r="O13" s="69"/>
      <c r="P13" s="79">
        <v>8000</v>
      </c>
      <c r="Q13" s="79">
        <v>8000</v>
      </c>
      <c r="R13" s="69"/>
      <c r="S13" s="69"/>
      <c r="T13" s="69"/>
      <c r="U13" s="69">
        <v>0</v>
      </c>
      <c r="V13" s="69">
        <v>8000</v>
      </c>
      <c r="W13" s="69"/>
      <c r="X13" s="69">
        <f>V13-U13</f>
        <v>8000</v>
      </c>
      <c r="Y13" s="70"/>
      <c r="BZ13" s="19"/>
    </row>
    <row r="14" spans="1:78" x14ac:dyDescent="0.35">
      <c r="A14" s="16"/>
      <c r="B14" s="16" t="s">
        <v>11</v>
      </c>
      <c r="C14" s="16"/>
      <c r="D14" s="16"/>
      <c r="E14" s="105">
        <v>0</v>
      </c>
      <c r="F14" s="111"/>
      <c r="H14" s="98">
        <v>0</v>
      </c>
      <c r="I14" s="98">
        <v>0</v>
      </c>
      <c r="J14" s="113"/>
      <c r="K14" s="94"/>
      <c r="L14" s="69">
        <v>0</v>
      </c>
      <c r="M14" s="79">
        <v>0</v>
      </c>
      <c r="N14" s="69"/>
      <c r="O14" s="69"/>
      <c r="P14" s="79">
        <v>0</v>
      </c>
      <c r="Q14" s="79">
        <v>0</v>
      </c>
      <c r="R14" s="69"/>
      <c r="S14" s="69"/>
      <c r="T14" s="69"/>
      <c r="U14" s="69">
        <v>0</v>
      </c>
      <c r="V14" s="69">
        <v>0</v>
      </c>
      <c r="W14" s="69"/>
      <c r="X14" s="69">
        <f>V14-U14</f>
        <v>0</v>
      </c>
      <c r="Y14" s="70"/>
      <c r="BZ14" s="19"/>
    </row>
    <row r="15" spans="1:78" x14ac:dyDescent="0.35">
      <c r="A15" s="16"/>
      <c r="B15" s="16" t="s">
        <v>17</v>
      </c>
      <c r="C15" s="16"/>
      <c r="D15" s="16"/>
      <c r="E15" s="105">
        <v>200</v>
      </c>
      <c r="F15" s="111"/>
      <c r="H15" s="98">
        <v>500</v>
      </c>
      <c r="I15" s="98">
        <v>500</v>
      </c>
      <c r="J15" s="113"/>
      <c r="K15" s="94"/>
      <c r="L15" s="69">
        <v>500</v>
      </c>
      <c r="M15" s="79">
        <v>500</v>
      </c>
      <c r="N15" s="69"/>
      <c r="O15" s="69"/>
      <c r="P15" s="79">
        <v>0</v>
      </c>
      <c r="Q15" s="79">
        <v>1000</v>
      </c>
      <c r="R15" s="69"/>
      <c r="S15" s="69"/>
      <c r="T15" s="69"/>
      <c r="U15" s="69">
        <v>0</v>
      </c>
      <c r="V15" s="69">
        <v>2000</v>
      </c>
      <c r="W15" s="69"/>
      <c r="X15" s="69">
        <f>V15-U15</f>
        <v>2000</v>
      </c>
      <c r="Y15" s="70"/>
      <c r="BZ15" s="19"/>
    </row>
    <row r="16" spans="1:78" x14ac:dyDescent="0.35">
      <c r="A16" s="16"/>
      <c r="B16" s="16" t="s">
        <v>26</v>
      </c>
      <c r="C16" s="16"/>
      <c r="D16" s="16"/>
      <c r="E16" s="105"/>
      <c r="F16" s="111"/>
      <c r="I16" s="98"/>
      <c r="J16" s="113"/>
      <c r="K16" s="94"/>
      <c r="L16" s="69"/>
      <c r="M16" s="79"/>
      <c r="N16" s="69"/>
      <c r="O16" s="69"/>
      <c r="P16" s="79"/>
      <c r="Q16" s="79"/>
      <c r="R16" s="69"/>
      <c r="S16" s="69"/>
      <c r="T16" s="69"/>
      <c r="U16" s="69"/>
      <c r="V16" s="69"/>
      <c r="W16" s="69"/>
      <c r="X16" s="69"/>
      <c r="Y16" s="70"/>
      <c r="BZ16" s="19"/>
    </row>
    <row r="17" spans="1:78" x14ac:dyDescent="0.35">
      <c r="A17" s="16"/>
      <c r="B17" s="60" t="s">
        <v>36</v>
      </c>
      <c r="C17" s="60"/>
      <c r="D17" s="60"/>
      <c r="E17" s="122">
        <v>1000</v>
      </c>
      <c r="F17" s="119"/>
      <c r="G17" s="95">
        <v>0</v>
      </c>
      <c r="H17" s="100">
        <v>1000</v>
      </c>
      <c r="I17" s="100">
        <v>1000</v>
      </c>
      <c r="J17" s="113"/>
      <c r="K17" s="121">
        <v>1000</v>
      </c>
      <c r="L17" s="69">
        <v>1000</v>
      </c>
      <c r="M17" s="89">
        <v>1000</v>
      </c>
      <c r="N17" s="73"/>
      <c r="O17" s="73"/>
      <c r="P17" s="84">
        <v>0</v>
      </c>
      <c r="Q17" s="84">
        <v>2000</v>
      </c>
      <c r="R17" s="73"/>
      <c r="S17" s="73"/>
      <c r="T17" s="73"/>
      <c r="U17" s="73">
        <v>2000</v>
      </c>
      <c r="V17" s="73">
        <v>1000</v>
      </c>
      <c r="W17" s="73"/>
      <c r="X17" s="73">
        <f>V17-U17</f>
        <v>-1000</v>
      </c>
      <c r="Y17" s="71"/>
      <c r="BZ17" s="19"/>
    </row>
    <row r="18" spans="1:78" x14ac:dyDescent="0.35">
      <c r="A18" s="16"/>
      <c r="B18" s="60" t="s">
        <v>32</v>
      </c>
      <c r="C18" s="60"/>
      <c r="D18" s="60"/>
      <c r="E18" s="122">
        <v>0</v>
      </c>
      <c r="F18" s="119"/>
      <c r="G18" s="95">
        <v>0</v>
      </c>
      <c r="H18" s="100">
        <v>1000</v>
      </c>
      <c r="I18" s="100">
        <v>1000</v>
      </c>
      <c r="J18" s="113"/>
      <c r="K18" s="95"/>
      <c r="L18" s="73">
        <v>1000</v>
      </c>
      <c r="M18" s="89">
        <v>1000</v>
      </c>
      <c r="N18" s="73"/>
      <c r="O18" s="73"/>
      <c r="P18" s="84"/>
      <c r="Q18" s="84"/>
      <c r="R18" s="73"/>
      <c r="S18" s="73"/>
      <c r="T18" s="73"/>
      <c r="U18" s="73">
        <v>0</v>
      </c>
      <c r="V18" s="73">
        <v>1000</v>
      </c>
      <c r="W18" s="73"/>
      <c r="X18" s="73">
        <f>V18-U18</f>
        <v>1000</v>
      </c>
      <c r="Y18" s="71"/>
      <c r="BZ18" s="19"/>
    </row>
    <row r="19" spans="1:78" x14ac:dyDescent="0.35">
      <c r="A19" s="16"/>
      <c r="B19" s="16" t="s">
        <v>44</v>
      </c>
      <c r="C19" s="16"/>
      <c r="D19" s="16"/>
      <c r="E19" s="105">
        <v>100</v>
      </c>
      <c r="F19" s="111"/>
      <c r="G19" s="94">
        <v>0</v>
      </c>
      <c r="H19" s="105">
        <v>300</v>
      </c>
      <c r="I19" s="98">
        <v>670</v>
      </c>
      <c r="J19" s="113"/>
      <c r="K19" s="94">
        <v>0</v>
      </c>
      <c r="L19" s="73">
        <v>670</v>
      </c>
      <c r="M19" s="79">
        <v>670</v>
      </c>
      <c r="N19" s="69"/>
      <c r="O19" s="69"/>
      <c r="P19" s="79">
        <v>670.75</v>
      </c>
      <c r="Q19" s="79">
        <v>300</v>
      </c>
      <c r="R19" s="69"/>
      <c r="S19" s="69"/>
      <c r="T19" s="69"/>
      <c r="U19" s="69">
        <v>271</v>
      </c>
      <c r="V19" s="69">
        <v>0</v>
      </c>
      <c r="W19" s="69"/>
      <c r="X19" s="69">
        <f>V19-U19</f>
        <v>-271</v>
      </c>
      <c r="Y19" s="70"/>
      <c r="BZ19" s="19"/>
    </row>
    <row r="20" spans="1:78" x14ac:dyDescent="0.35">
      <c r="A20" s="16"/>
      <c r="B20" s="16" t="s">
        <v>38</v>
      </c>
      <c r="C20" s="16"/>
      <c r="D20" s="16"/>
      <c r="E20" s="105">
        <v>1000</v>
      </c>
      <c r="F20" s="111"/>
      <c r="G20" s="94">
        <v>968</v>
      </c>
      <c r="H20" s="105">
        <v>500</v>
      </c>
      <c r="I20" s="98">
        <v>500</v>
      </c>
      <c r="J20" s="113"/>
      <c r="K20" s="94">
        <v>305.8</v>
      </c>
      <c r="L20" s="69">
        <v>500</v>
      </c>
      <c r="M20" s="79">
        <v>500</v>
      </c>
      <c r="N20" s="69"/>
      <c r="O20" s="69"/>
      <c r="P20" s="79">
        <v>0</v>
      </c>
      <c r="Q20" s="79">
        <v>1000</v>
      </c>
      <c r="R20" s="69"/>
      <c r="S20" s="69"/>
      <c r="T20" s="69"/>
      <c r="U20" s="69">
        <v>295</v>
      </c>
      <c r="V20" s="69">
        <v>1000</v>
      </c>
      <c r="W20" s="69"/>
      <c r="X20" s="69">
        <f>V20-U20</f>
        <v>705</v>
      </c>
      <c r="Y20" s="70"/>
      <c r="BZ20" s="19"/>
    </row>
    <row r="21" spans="1:78" x14ac:dyDescent="0.35">
      <c r="A21" s="16"/>
      <c r="B21" s="16" t="s">
        <v>39</v>
      </c>
      <c r="C21" s="16"/>
      <c r="D21" s="16"/>
      <c r="E21" s="105"/>
      <c r="F21" s="111"/>
      <c r="G21" s="94">
        <v>357.75</v>
      </c>
      <c r="H21" s="105"/>
      <c r="I21" s="98">
        <v>300</v>
      </c>
      <c r="J21" s="113"/>
      <c r="K21" s="94">
        <v>304.51</v>
      </c>
      <c r="L21" s="69">
        <v>300</v>
      </c>
      <c r="M21" s="79">
        <v>300</v>
      </c>
      <c r="N21" s="69"/>
      <c r="O21" s="69"/>
      <c r="P21" s="79">
        <v>250</v>
      </c>
      <c r="Q21" s="79">
        <v>650</v>
      </c>
      <c r="R21" s="69"/>
      <c r="S21" s="69"/>
      <c r="T21" s="69"/>
      <c r="U21" s="69">
        <v>250</v>
      </c>
      <c r="V21" s="69">
        <v>600</v>
      </c>
      <c r="W21" s="69"/>
      <c r="X21" s="69">
        <f>V21-U21</f>
        <v>350</v>
      </c>
      <c r="Y21" s="70"/>
      <c r="BZ21" s="19"/>
    </row>
    <row r="22" spans="1:78" x14ac:dyDescent="0.35">
      <c r="A22" s="16"/>
      <c r="B22" s="16" t="s">
        <v>55</v>
      </c>
      <c r="C22" s="16"/>
      <c r="D22" s="16"/>
      <c r="E22" s="105">
        <v>100</v>
      </c>
      <c r="F22" s="111"/>
      <c r="H22" s="105">
        <v>200</v>
      </c>
      <c r="I22" s="98"/>
      <c r="J22" s="113"/>
      <c r="K22" s="94"/>
      <c r="L22" s="69"/>
      <c r="M22" s="79"/>
      <c r="N22" s="69"/>
      <c r="O22" s="69"/>
      <c r="P22" s="79"/>
      <c r="Q22" s="79"/>
      <c r="R22" s="69"/>
      <c r="S22" s="69"/>
      <c r="T22" s="69"/>
      <c r="U22" s="69"/>
      <c r="V22" s="69"/>
      <c r="W22" s="69"/>
      <c r="X22" s="69"/>
      <c r="Y22" s="70"/>
      <c r="BZ22" s="19"/>
    </row>
    <row r="23" spans="1:78" x14ac:dyDescent="0.35">
      <c r="A23" s="16"/>
      <c r="B23" s="16" t="s">
        <v>56</v>
      </c>
      <c r="C23" s="16"/>
      <c r="D23" s="16"/>
      <c r="E23" s="105">
        <v>300</v>
      </c>
      <c r="F23" s="111"/>
      <c r="H23" s="105">
        <v>300</v>
      </c>
      <c r="I23" s="98"/>
      <c r="J23" s="113"/>
      <c r="K23" s="94"/>
      <c r="L23" s="69"/>
      <c r="M23" s="79"/>
      <c r="N23" s="69"/>
      <c r="O23" s="69"/>
      <c r="P23" s="79"/>
      <c r="Q23" s="79"/>
      <c r="R23" s="69"/>
      <c r="S23" s="69"/>
      <c r="T23" s="69"/>
      <c r="U23" s="69"/>
      <c r="V23" s="69"/>
      <c r="W23" s="69"/>
      <c r="X23" s="69"/>
      <c r="Y23" s="70"/>
      <c r="BZ23" s="19"/>
    </row>
    <row r="24" spans="1:78" x14ac:dyDescent="0.35">
      <c r="A24" s="16"/>
      <c r="B24" s="16" t="s">
        <v>42</v>
      </c>
      <c r="C24" s="16"/>
      <c r="D24" s="16"/>
      <c r="E24" s="105">
        <v>1750</v>
      </c>
      <c r="F24" s="111"/>
      <c r="G24" s="94">
        <v>893.5</v>
      </c>
      <c r="H24" s="105">
        <v>2500</v>
      </c>
      <c r="I24" s="98">
        <v>2500</v>
      </c>
      <c r="J24" s="113"/>
      <c r="K24" s="94">
        <v>2027.5</v>
      </c>
      <c r="L24" s="69">
        <v>3000</v>
      </c>
      <c r="M24" s="88">
        <v>3000</v>
      </c>
      <c r="N24" s="69"/>
      <c r="O24" s="69"/>
      <c r="P24" s="79">
        <v>1918.76</v>
      </c>
      <c r="Q24" s="79">
        <v>3000</v>
      </c>
      <c r="R24" s="69"/>
      <c r="S24" s="69"/>
      <c r="T24" s="69"/>
      <c r="U24" s="69">
        <v>1588</v>
      </c>
      <c r="V24" s="69">
        <v>2500</v>
      </c>
      <c r="W24" s="69"/>
      <c r="X24" s="69">
        <f>V24-U24</f>
        <v>912</v>
      </c>
      <c r="Y24" s="70"/>
      <c r="BZ24" s="19"/>
    </row>
    <row r="25" spans="1:78" x14ac:dyDescent="0.35">
      <c r="A25" s="16"/>
      <c r="B25" s="16" t="s">
        <v>45</v>
      </c>
      <c r="C25" s="16"/>
      <c r="D25" s="16"/>
      <c r="E25" s="105">
        <v>500</v>
      </c>
      <c r="F25" s="111"/>
      <c r="G25" s="94">
        <v>204.25</v>
      </c>
      <c r="H25" s="105">
        <v>2000</v>
      </c>
      <c r="I25" s="104">
        <v>2000</v>
      </c>
      <c r="J25" s="113"/>
      <c r="K25" s="94">
        <v>294.3</v>
      </c>
      <c r="L25" s="69">
        <v>2000</v>
      </c>
      <c r="M25" s="79">
        <v>2000</v>
      </c>
      <c r="N25" s="69"/>
      <c r="O25" s="69"/>
      <c r="P25" s="79">
        <v>703</v>
      </c>
      <c r="Q25" s="79">
        <v>3000</v>
      </c>
      <c r="R25" s="69"/>
      <c r="S25" s="69"/>
      <c r="T25" s="69"/>
      <c r="U25" s="69">
        <v>1281.55</v>
      </c>
      <c r="V25" s="69">
        <v>2500</v>
      </c>
      <c r="W25" s="69"/>
      <c r="X25" s="69">
        <f>V25-U25</f>
        <v>1218.45</v>
      </c>
      <c r="Y25" s="70"/>
      <c r="BZ25" s="19"/>
    </row>
    <row r="26" spans="1:78" x14ac:dyDescent="0.35">
      <c r="A26" s="16"/>
      <c r="B26" s="16" t="s">
        <v>40</v>
      </c>
      <c r="C26" s="16"/>
      <c r="D26" s="16"/>
      <c r="E26" s="105">
        <v>100</v>
      </c>
      <c r="F26" s="111"/>
      <c r="G26" s="94">
        <v>35.54</v>
      </c>
      <c r="H26" s="105">
        <v>300</v>
      </c>
      <c r="I26" s="104">
        <v>600</v>
      </c>
      <c r="J26" s="113"/>
      <c r="K26" s="94">
        <v>1.49</v>
      </c>
      <c r="L26" s="69">
        <v>600</v>
      </c>
      <c r="M26" s="79">
        <v>600</v>
      </c>
      <c r="N26" s="69"/>
      <c r="O26" s="69"/>
      <c r="P26" s="79">
        <v>568.46</v>
      </c>
      <c r="Q26" s="79">
        <v>800</v>
      </c>
      <c r="R26" s="69"/>
      <c r="S26" s="69"/>
      <c r="T26" s="69"/>
      <c r="U26" s="69">
        <v>385</v>
      </c>
      <c r="V26" s="69">
        <v>800</v>
      </c>
      <c r="W26" s="69"/>
      <c r="X26" s="69">
        <f>V26-U26</f>
        <v>415</v>
      </c>
      <c r="Y26" s="70"/>
      <c r="BZ26" s="19"/>
    </row>
    <row r="27" spans="1:78" x14ac:dyDescent="0.35">
      <c r="A27" s="16"/>
      <c r="B27" s="16" t="s">
        <v>41</v>
      </c>
      <c r="C27" s="16"/>
      <c r="D27" s="16"/>
      <c r="E27" s="105">
        <v>300</v>
      </c>
      <c r="F27" s="111"/>
      <c r="G27" s="94">
        <v>234.83</v>
      </c>
      <c r="H27" s="105">
        <v>200</v>
      </c>
      <c r="I27" s="104">
        <v>200</v>
      </c>
      <c r="J27" s="113"/>
      <c r="K27" s="94">
        <v>12.92</v>
      </c>
      <c r="L27" s="69">
        <v>200</v>
      </c>
      <c r="M27" s="79">
        <v>200</v>
      </c>
      <c r="N27" s="69"/>
      <c r="O27" s="69"/>
      <c r="P27" s="79">
        <v>130.72</v>
      </c>
      <c r="Q27" s="79">
        <v>1000</v>
      </c>
      <c r="R27" s="69"/>
      <c r="S27" s="69"/>
      <c r="T27" s="69"/>
      <c r="U27" s="69">
        <v>64</v>
      </c>
      <c r="V27" s="69">
        <v>1000</v>
      </c>
      <c r="W27" s="69"/>
      <c r="X27" s="69">
        <f>V27-U27</f>
        <v>936</v>
      </c>
      <c r="Y27" s="70"/>
      <c r="BZ27" s="19"/>
    </row>
    <row r="28" spans="1:78" x14ac:dyDescent="0.35">
      <c r="A28" s="16"/>
      <c r="B28" s="16" t="s">
        <v>43</v>
      </c>
      <c r="C28" s="16"/>
      <c r="D28" s="16"/>
      <c r="E28" s="105">
        <v>100</v>
      </c>
      <c r="F28" s="111"/>
      <c r="G28" s="94">
        <v>0</v>
      </c>
      <c r="H28" s="105">
        <v>200</v>
      </c>
      <c r="I28" s="104">
        <v>200</v>
      </c>
      <c r="J28" s="113"/>
      <c r="K28" s="94">
        <v>2.82</v>
      </c>
      <c r="L28" s="69">
        <v>200</v>
      </c>
      <c r="M28" s="79">
        <v>200</v>
      </c>
      <c r="N28" s="69"/>
      <c r="O28" s="69"/>
      <c r="P28" s="79">
        <v>0</v>
      </c>
      <c r="Q28" s="79">
        <v>1000</v>
      </c>
      <c r="R28" s="69"/>
      <c r="S28" s="69"/>
      <c r="T28" s="69"/>
      <c r="U28" s="69">
        <v>0</v>
      </c>
      <c r="V28" s="69">
        <v>1000</v>
      </c>
      <c r="W28" s="69"/>
      <c r="X28" s="69">
        <f>V28-U28</f>
        <v>1000</v>
      </c>
      <c r="Y28" s="70"/>
      <c r="BZ28" s="19"/>
    </row>
    <row r="29" spans="1:78" x14ac:dyDescent="0.35">
      <c r="A29" s="16"/>
      <c r="B29" s="16" t="s">
        <v>7</v>
      </c>
      <c r="C29" s="16"/>
      <c r="D29" s="16"/>
      <c r="E29" s="105">
        <v>0</v>
      </c>
      <c r="F29" s="111"/>
      <c r="H29" s="105">
        <v>0</v>
      </c>
      <c r="I29" s="98">
        <v>0</v>
      </c>
      <c r="J29" s="113"/>
      <c r="K29" s="94">
        <v>0</v>
      </c>
      <c r="L29" s="69">
        <v>0</v>
      </c>
      <c r="M29" s="79">
        <v>0</v>
      </c>
      <c r="N29" s="69"/>
      <c r="O29" s="69"/>
      <c r="P29" s="79">
        <v>0</v>
      </c>
      <c r="Q29" s="79">
        <v>0</v>
      </c>
      <c r="R29" s="69"/>
      <c r="S29" s="69"/>
      <c r="T29" s="69"/>
      <c r="U29" s="69">
        <v>0</v>
      </c>
      <c r="V29" s="69">
        <v>0</v>
      </c>
      <c r="W29" s="69"/>
      <c r="X29" s="69">
        <f>V29-U29</f>
        <v>0</v>
      </c>
      <c r="Y29" s="70"/>
      <c r="BZ29" s="19"/>
    </row>
    <row r="30" spans="1:78" x14ac:dyDescent="0.35">
      <c r="A30" s="16"/>
      <c r="B30" s="16" t="s">
        <v>8</v>
      </c>
      <c r="C30" s="16"/>
      <c r="D30" s="16"/>
      <c r="E30" s="105">
        <v>0</v>
      </c>
      <c r="F30" s="111"/>
      <c r="H30" s="105">
        <v>60</v>
      </c>
      <c r="I30" s="98">
        <v>0</v>
      </c>
      <c r="J30" s="113"/>
      <c r="K30" s="94">
        <v>0</v>
      </c>
      <c r="L30" s="69">
        <v>0</v>
      </c>
      <c r="M30" s="79">
        <v>0</v>
      </c>
      <c r="N30" s="69"/>
      <c r="O30" s="69"/>
      <c r="P30" s="79">
        <v>0</v>
      </c>
      <c r="Q30" s="79">
        <v>0</v>
      </c>
      <c r="R30" s="69"/>
      <c r="S30" s="69"/>
      <c r="T30" s="69"/>
      <c r="U30" s="69">
        <v>0</v>
      </c>
      <c r="V30" s="69">
        <v>0</v>
      </c>
      <c r="W30" s="69"/>
      <c r="X30" s="69">
        <f>V30-U30</f>
        <v>0</v>
      </c>
      <c r="Y30" s="70"/>
      <c r="BZ30" s="19"/>
    </row>
    <row r="31" spans="1:78" x14ac:dyDescent="0.35">
      <c r="A31" s="16"/>
      <c r="B31" s="16" t="s">
        <v>37</v>
      </c>
      <c r="C31" s="16"/>
      <c r="D31" s="16"/>
      <c r="E31" s="105">
        <v>2000</v>
      </c>
      <c r="F31" s="111"/>
      <c r="G31" s="94">
        <v>1960</v>
      </c>
      <c r="H31" s="105">
        <v>2900</v>
      </c>
      <c r="I31" s="98">
        <v>2900</v>
      </c>
      <c r="J31" s="113"/>
      <c r="K31" s="94">
        <v>102</v>
      </c>
      <c r="L31" s="69">
        <v>2900</v>
      </c>
      <c r="M31" s="79">
        <v>2900</v>
      </c>
      <c r="N31" s="69"/>
      <c r="O31" s="69"/>
      <c r="P31" s="79">
        <v>0</v>
      </c>
      <c r="Q31" s="79">
        <v>1500</v>
      </c>
      <c r="R31" s="69"/>
      <c r="S31" s="69"/>
      <c r="T31" s="69"/>
      <c r="U31" s="69">
        <v>1200</v>
      </c>
      <c r="V31" s="69">
        <v>1500</v>
      </c>
      <c r="W31" s="69"/>
      <c r="X31" s="69">
        <f>V31-U31</f>
        <v>300</v>
      </c>
      <c r="Y31" s="70"/>
      <c r="BZ31" s="19"/>
    </row>
    <row r="32" spans="1:78" x14ac:dyDescent="0.35">
      <c r="A32" s="16"/>
      <c r="B32" s="16" t="s">
        <v>10</v>
      </c>
      <c r="C32" s="16"/>
      <c r="D32" s="16"/>
      <c r="E32" s="105">
        <v>0</v>
      </c>
      <c r="F32" s="111"/>
      <c r="H32" s="105">
        <v>0</v>
      </c>
      <c r="I32" s="98">
        <v>0</v>
      </c>
      <c r="J32" s="113"/>
      <c r="K32" s="94">
        <v>0</v>
      </c>
      <c r="L32" s="69">
        <v>0</v>
      </c>
      <c r="M32" s="79">
        <v>0</v>
      </c>
      <c r="N32" s="69"/>
      <c r="O32" s="69"/>
      <c r="P32" s="79">
        <v>0</v>
      </c>
      <c r="Q32" s="79">
        <v>0</v>
      </c>
      <c r="R32" s="69"/>
      <c r="S32" s="69"/>
      <c r="T32" s="69"/>
      <c r="U32" s="69">
        <v>0</v>
      </c>
      <c r="V32" s="69">
        <v>0</v>
      </c>
      <c r="W32" s="69"/>
      <c r="X32" s="69">
        <f>V32-U32</f>
        <v>0</v>
      </c>
      <c r="Y32" s="70"/>
      <c r="BZ32" s="19"/>
    </row>
    <row r="33" spans="1:78" x14ac:dyDescent="0.35">
      <c r="A33" s="16"/>
      <c r="B33" s="16" t="s">
        <v>52</v>
      </c>
      <c r="C33" s="16"/>
      <c r="D33" s="16"/>
      <c r="E33" s="105">
        <v>120</v>
      </c>
      <c r="F33" s="111"/>
      <c r="G33" s="94">
        <v>5312.15</v>
      </c>
      <c r="H33" s="105">
        <v>6000</v>
      </c>
      <c r="I33" s="98">
        <v>0</v>
      </c>
      <c r="J33" s="113"/>
      <c r="K33" s="94">
        <v>0</v>
      </c>
      <c r="L33" s="69">
        <v>0</v>
      </c>
      <c r="M33" s="79">
        <v>0</v>
      </c>
      <c r="N33" s="69"/>
      <c r="O33" s="69"/>
      <c r="P33" s="79">
        <v>4895</v>
      </c>
      <c r="Q33" s="79">
        <v>6000</v>
      </c>
      <c r="R33" s="69"/>
      <c r="S33" s="69"/>
      <c r="T33" s="69"/>
      <c r="U33" s="69">
        <v>0</v>
      </c>
      <c r="V33" s="69">
        <v>0</v>
      </c>
      <c r="W33" s="69"/>
      <c r="X33" s="69">
        <f>U33-V33</f>
        <v>0</v>
      </c>
      <c r="Y33" s="70"/>
      <c r="BZ33" s="19"/>
    </row>
    <row r="34" spans="1:78" x14ac:dyDescent="0.35">
      <c r="A34" s="16"/>
      <c r="B34" s="16" t="s">
        <v>25</v>
      </c>
      <c r="C34" s="16"/>
      <c r="D34" s="16"/>
      <c r="E34" s="105">
        <v>0</v>
      </c>
      <c r="F34" s="111"/>
      <c r="H34" s="105">
        <v>0</v>
      </c>
      <c r="I34" s="98">
        <v>0</v>
      </c>
      <c r="J34" s="113"/>
      <c r="K34" s="94">
        <v>0</v>
      </c>
      <c r="L34" s="72">
        <v>0</v>
      </c>
      <c r="M34" s="79">
        <v>0</v>
      </c>
      <c r="N34" s="69"/>
      <c r="O34" s="69"/>
      <c r="P34" s="79"/>
      <c r="Q34" s="79">
        <v>0</v>
      </c>
      <c r="R34" s="69"/>
      <c r="S34" s="69"/>
      <c r="T34" s="69"/>
      <c r="U34" s="69">
        <v>0</v>
      </c>
      <c r="V34" s="69">
        <v>0</v>
      </c>
      <c r="W34" s="69"/>
      <c r="X34" s="69">
        <f>V34-U34</f>
        <v>0</v>
      </c>
      <c r="Y34" s="70"/>
      <c r="BZ34" s="19"/>
    </row>
    <row r="35" spans="1:78" ht="13.15" thickBot="1" x14ac:dyDescent="0.4">
      <c r="A35" s="16" t="s">
        <v>12</v>
      </c>
      <c r="B35" s="16"/>
      <c r="C35" s="120"/>
      <c r="D35" s="120"/>
      <c r="E35" s="107">
        <f>SUM(E12:E34)</f>
        <v>18570</v>
      </c>
      <c r="F35" s="111"/>
      <c r="G35" s="106"/>
      <c r="H35" s="107">
        <v>28960</v>
      </c>
      <c r="I35" s="101">
        <f>SUM(I12:I34)</f>
        <v>23370</v>
      </c>
      <c r="J35" s="116"/>
      <c r="K35" s="101">
        <f>SUM(K12:K34)</f>
        <v>4051.34</v>
      </c>
      <c r="L35" s="75">
        <v>23870</v>
      </c>
      <c r="M35" s="85">
        <f>SUM(M12:M32)</f>
        <v>23870</v>
      </c>
      <c r="N35" s="69"/>
      <c r="O35" s="75"/>
      <c r="P35" s="85">
        <f>SUM(P12:P34)</f>
        <v>25806.69</v>
      </c>
      <c r="Q35" s="85">
        <f>SUM(Q12:Q34)</f>
        <v>37920</v>
      </c>
      <c r="R35" s="69"/>
      <c r="S35" s="75"/>
      <c r="T35" s="75"/>
      <c r="U35" s="75">
        <f>SUM(U17:U34)</f>
        <v>7334.55</v>
      </c>
      <c r="V35" s="75">
        <f>SUM(V12:V34)</f>
        <v>31570</v>
      </c>
      <c r="W35" s="69"/>
      <c r="X35" s="75">
        <f>SUM(X12:X34)</f>
        <v>24235.45</v>
      </c>
      <c r="Y35" s="70"/>
      <c r="BZ35" s="19"/>
    </row>
    <row r="36" spans="1:78" ht="13.5" thickTop="1" thickBot="1" x14ac:dyDescent="0.4">
      <c r="A36" s="16" t="s">
        <v>14</v>
      </c>
      <c r="B36" s="16"/>
      <c r="C36" s="124"/>
      <c r="D36" s="124"/>
      <c r="E36" s="123">
        <f>E10-E35</f>
        <v>19367.68</v>
      </c>
      <c r="F36" s="111"/>
      <c r="G36" s="108"/>
      <c r="H36" s="108">
        <v>17124</v>
      </c>
      <c r="I36" s="102">
        <f>I10-I35</f>
        <v>22714</v>
      </c>
      <c r="J36" s="117"/>
      <c r="K36" s="102">
        <f>K10-K35</f>
        <v>4473.66</v>
      </c>
      <c r="L36" s="91">
        <v>1488.3700000000026</v>
      </c>
      <c r="M36" s="86">
        <f>M10-M35</f>
        <v>-1595.6899999999987</v>
      </c>
      <c r="N36" s="78"/>
      <c r="O36" s="78"/>
      <c r="P36" s="86">
        <f>P10-P35</f>
        <v>13774.310000000001</v>
      </c>
      <c r="Q36" s="86">
        <f>Q10-Q35</f>
        <v>1954</v>
      </c>
      <c r="R36" s="78"/>
      <c r="S36" s="78"/>
      <c r="T36" s="78"/>
      <c r="U36" s="78">
        <f>U10-U35</f>
        <v>25134.45</v>
      </c>
      <c r="V36" s="78">
        <f>V10-V35</f>
        <v>0</v>
      </c>
      <c r="W36" s="78"/>
      <c r="X36" s="78">
        <f>U36-V36</f>
        <v>25134.45</v>
      </c>
      <c r="Y36" s="70"/>
      <c r="BZ36" s="19"/>
    </row>
    <row r="37" spans="1:78" ht="13.15" thickTop="1" x14ac:dyDescent="0.35">
      <c r="E37" s="105"/>
    </row>
    <row r="39" spans="1:78" x14ac:dyDescent="0.35">
      <c r="L39" s="80"/>
    </row>
  </sheetData>
  <phoneticPr fontId="0" type="noConversion"/>
  <printOptions gridLines="1"/>
  <pageMargins left="0.5" right="0.5" top="0.5" bottom="0.5" header="0.25" footer="0.25"/>
  <pageSetup paperSize="17" orientation="landscape" blackAndWhite="1" r:id="rId1"/>
  <headerFooter alignWithMargins="0">
    <oddHeader>&amp;LOCPDA BUDGET INFORMATION&amp;RREVISION DATE: December 8, 2014 by N.Snead</oddHeader>
    <oddFooter>&amp;C&amp;P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DC273-3BEB-4293-993B-04E647B2EC93}">
  <dimension ref="A1:AZ37"/>
  <sheetViews>
    <sheetView workbookViewId="0">
      <selection sqref="A1:AZ1048576"/>
    </sheetView>
  </sheetViews>
  <sheetFormatPr defaultRowHeight="12.75" x14ac:dyDescent="0.35"/>
  <cols>
    <col min="1" max="1" width="8.59765625" style="1" customWidth="1"/>
    <col min="2" max="2" width="9.1328125" style="1" customWidth="1"/>
    <col min="3" max="3" width="2.1328125" style="1" customWidth="1"/>
    <col min="4" max="4" width="9.1328125" style="1" customWidth="1"/>
    <col min="5" max="5" width="2.1328125" style="1" customWidth="1"/>
    <col min="7" max="7" width="2.1328125" customWidth="1"/>
    <col min="9" max="9" width="2.1328125" customWidth="1"/>
    <col min="11" max="11" width="2.265625" customWidth="1"/>
    <col min="13" max="13" width="2.1328125" customWidth="1"/>
    <col min="15" max="15" width="2.1328125" customWidth="1"/>
    <col min="17" max="17" width="2.265625" customWidth="1"/>
    <col min="19" max="19" width="2.1328125" customWidth="1"/>
    <col min="21" max="21" width="2.265625" customWidth="1"/>
    <col min="23" max="23" width="2.1328125" customWidth="1"/>
    <col min="25" max="25" width="2.265625" customWidth="1"/>
    <col min="26" max="26" width="8.1328125" style="6" customWidth="1"/>
    <col min="27" max="27" width="2.265625" style="6" customWidth="1"/>
    <col min="28" max="28" width="7.59765625" style="6" customWidth="1"/>
    <col min="29" max="29" width="2.265625" style="6" customWidth="1"/>
    <col min="30" max="30" width="7.86328125" style="6" customWidth="1"/>
    <col min="31" max="31" width="2.265625" customWidth="1"/>
    <col min="32" max="32" width="7.265625" style="6" customWidth="1"/>
    <col min="33" max="33" width="2.265625" style="6" customWidth="1"/>
    <col min="34" max="34" width="8" style="6" customWidth="1"/>
    <col min="35" max="35" width="2.265625" style="6" customWidth="1"/>
    <col min="36" max="36" width="7.86328125" style="6" customWidth="1"/>
    <col min="37" max="37" width="2.265625" style="6" customWidth="1"/>
    <col min="38" max="38" width="9" style="20" customWidth="1"/>
    <col min="39" max="39" width="2.1328125" style="20" customWidth="1"/>
    <col min="40" max="40" width="7.1328125" style="20" customWidth="1"/>
    <col min="41" max="41" width="2.265625" style="20" customWidth="1"/>
    <col min="42" max="42" width="8.265625" style="20" customWidth="1"/>
    <col min="43" max="43" width="2.265625" style="6" customWidth="1"/>
    <col min="44" max="44" width="8.265625" style="20" customWidth="1"/>
    <col min="45" max="45" width="2.265625" style="20" customWidth="1"/>
    <col min="46" max="46" width="8" style="20" customWidth="1"/>
    <col min="47" max="47" width="2.265625" style="20" customWidth="1"/>
    <col min="48" max="48" width="8.265625" style="20" customWidth="1"/>
    <col min="49" max="49" width="2.265625" style="20" customWidth="1"/>
  </cols>
  <sheetData>
    <row r="1" spans="1:52" ht="13.15" thickBot="1" x14ac:dyDescent="0.4">
      <c r="A1" s="1" t="s">
        <v>30</v>
      </c>
      <c r="B1" s="1" t="s">
        <v>29</v>
      </c>
      <c r="F1" s="7" t="s">
        <v>27</v>
      </c>
      <c r="G1" s="6"/>
      <c r="H1" s="6"/>
      <c r="I1" s="62"/>
      <c r="J1" s="6"/>
      <c r="K1" s="6"/>
      <c r="L1" s="7" t="s">
        <v>23</v>
      </c>
      <c r="M1" s="6"/>
      <c r="N1" s="6"/>
      <c r="O1" s="6"/>
      <c r="P1" s="6"/>
      <c r="Q1" s="6"/>
      <c r="R1" s="22" t="s">
        <v>20</v>
      </c>
      <c r="S1" s="6"/>
      <c r="T1" s="6"/>
      <c r="U1" s="6"/>
      <c r="V1" s="6"/>
      <c r="W1" s="6"/>
      <c r="X1" s="7">
        <v>2010</v>
      </c>
      <c r="Y1" s="6"/>
      <c r="AC1"/>
      <c r="AD1" s="7">
        <v>2009</v>
      </c>
      <c r="AE1" s="6"/>
      <c r="AI1"/>
      <c r="AJ1" s="7">
        <v>2008</v>
      </c>
      <c r="AL1" s="6"/>
      <c r="AM1" s="6"/>
      <c r="AN1" s="6"/>
      <c r="AO1" s="6"/>
      <c r="AP1" s="2">
        <v>2007</v>
      </c>
      <c r="AQ1" s="5"/>
      <c r="AR1" s="5"/>
      <c r="AS1" s="5"/>
      <c r="AT1" s="5"/>
      <c r="AU1" s="6"/>
      <c r="AV1" s="2">
        <v>2006</v>
      </c>
      <c r="AW1" s="3"/>
      <c r="AX1" s="3"/>
      <c r="AY1" s="3"/>
      <c r="AZ1" s="3"/>
    </row>
    <row r="2" spans="1:52" ht="21.4" thickTop="1" thickBot="1" x14ac:dyDescent="0.4">
      <c r="A2" s="13" t="s">
        <v>0</v>
      </c>
      <c r="B2" s="13" t="s">
        <v>0</v>
      </c>
      <c r="C2" s="13"/>
      <c r="D2" s="13" t="s">
        <v>1</v>
      </c>
      <c r="E2" s="8"/>
      <c r="F2" s="13" t="s">
        <v>28</v>
      </c>
      <c r="G2" s="14"/>
      <c r="H2" s="15" t="s">
        <v>0</v>
      </c>
      <c r="I2" s="55"/>
      <c r="J2" s="13" t="s">
        <v>1</v>
      </c>
      <c r="K2" s="55"/>
      <c r="L2" s="13" t="s">
        <v>24</v>
      </c>
      <c r="M2" s="14"/>
      <c r="N2" s="15" t="s">
        <v>0</v>
      </c>
      <c r="O2" s="55"/>
      <c r="P2" s="13" t="s">
        <v>1</v>
      </c>
      <c r="Q2" s="24"/>
      <c r="R2" s="23" t="s">
        <v>22</v>
      </c>
      <c r="S2" s="14"/>
      <c r="T2" s="15" t="s">
        <v>0</v>
      </c>
      <c r="U2" s="14"/>
      <c r="V2" s="13" t="s">
        <v>1</v>
      </c>
      <c r="W2" s="24"/>
      <c r="X2" s="23" t="s">
        <v>21</v>
      </c>
      <c r="Y2" s="14"/>
      <c r="Z2" s="15" t="s">
        <v>0</v>
      </c>
      <c r="AA2" s="14"/>
      <c r="AB2" s="13" t="s">
        <v>1</v>
      </c>
      <c r="AC2"/>
      <c r="AD2" s="13" t="s">
        <v>19</v>
      </c>
      <c r="AE2" s="14"/>
      <c r="AF2" s="15" t="s">
        <v>0</v>
      </c>
      <c r="AG2" s="14"/>
      <c r="AH2" s="13" t="s">
        <v>1</v>
      </c>
      <c r="AI2"/>
      <c r="AJ2" s="13" t="s">
        <v>18</v>
      </c>
      <c r="AK2" s="14"/>
      <c r="AL2" s="15" t="s">
        <v>0</v>
      </c>
      <c r="AM2" s="14"/>
      <c r="AN2" s="13" t="s">
        <v>1</v>
      </c>
      <c r="AO2" s="6"/>
      <c r="AP2" s="9" t="s">
        <v>13</v>
      </c>
      <c r="AQ2" s="10"/>
      <c r="AR2" s="11" t="s">
        <v>0</v>
      </c>
      <c r="AS2" s="10"/>
      <c r="AT2" s="9" t="s">
        <v>1</v>
      </c>
      <c r="AU2" s="6"/>
      <c r="AV2" s="9" t="s">
        <v>16</v>
      </c>
      <c r="AW2" s="10"/>
      <c r="AX2" s="11" t="s">
        <v>0</v>
      </c>
      <c r="AY2" s="10"/>
      <c r="AZ2" s="9" t="s">
        <v>1</v>
      </c>
    </row>
    <row r="3" spans="1:52" ht="13.15" thickTop="1" x14ac:dyDescent="0.35">
      <c r="A3" s="16"/>
      <c r="B3" s="16"/>
      <c r="C3" s="16"/>
      <c r="D3" s="16"/>
      <c r="E3" s="16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6"/>
      <c r="AE3" s="26"/>
      <c r="AF3" s="26"/>
      <c r="AG3" s="26"/>
      <c r="AH3" s="26"/>
      <c r="AI3" s="25"/>
      <c r="AJ3" s="27"/>
      <c r="AK3" s="27"/>
      <c r="AL3" s="27"/>
      <c r="AM3" s="27"/>
      <c r="AN3" s="27"/>
      <c r="AO3" s="27"/>
      <c r="AP3" s="28"/>
      <c r="AQ3" s="28"/>
      <c r="AR3" s="28"/>
      <c r="AS3" s="28"/>
      <c r="AT3" s="28"/>
      <c r="AU3" s="27"/>
      <c r="AV3" s="28"/>
      <c r="AW3" s="28"/>
      <c r="AX3" s="28"/>
      <c r="AY3" s="28"/>
      <c r="AZ3" s="28"/>
    </row>
    <row r="4" spans="1:52" x14ac:dyDescent="0.35">
      <c r="A4" s="16"/>
      <c r="B4" s="16"/>
      <c r="C4" s="16"/>
      <c r="D4" s="16"/>
      <c r="E4" s="16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6"/>
      <c r="AE4" s="26"/>
      <c r="AF4" s="26"/>
      <c r="AG4" s="26"/>
      <c r="AH4" s="26"/>
      <c r="AI4" s="25"/>
      <c r="AJ4" s="27"/>
      <c r="AK4" s="27"/>
      <c r="AL4" s="27"/>
      <c r="AM4" s="27"/>
      <c r="AN4" s="27"/>
      <c r="AO4" s="27"/>
      <c r="AP4" s="28"/>
      <c r="AQ4" s="28"/>
      <c r="AR4" s="28"/>
      <c r="AS4" s="28"/>
      <c r="AT4" s="28"/>
      <c r="AU4" s="27"/>
      <c r="AV4" s="28"/>
      <c r="AW4" s="28"/>
      <c r="AX4" s="28"/>
      <c r="AY4" s="28"/>
      <c r="AZ4" s="28"/>
    </row>
    <row r="5" spans="1:52" x14ac:dyDescent="0.35">
      <c r="A5" s="27">
        <v>14519</v>
      </c>
      <c r="B5" s="27">
        <v>14519</v>
      </c>
      <c r="C5" s="27"/>
      <c r="D5" s="27">
        <v>2588.65</v>
      </c>
      <c r="E5" s="16"/>
      <c r="F5" s="29">
        <f>L36</f>
        <v>15056.31</v>
      </c>
      <c r="G5" s="25"/>
      <c r="H5" s="30">
        <f>L36</f>
        <v>15056.31</v>
      </c>
      <c r="I5" s="30"/>
      <c r="J5" s="56">
        <f>F5-H5</f>
        <v>0</v>
      </c>
      <c r="K5" s="25"/>
      <c r="L5" s="29">
        <v>11349</v>
      </c>
      <c r="M5" s="25"/>
      <c r="N5" s="30">
        <v>11500</v>
      </c>
      <c r="O5" s="25"/>
      <c r="P5" s="56">
        <f>L5-N5</f>
        <v>-151</v>
      </c>
      <c r="Q5" s="30"/>
      <c r="R5" s="29">
        <v>7344.16</v>
      </c>
      <c r="S5" s="25"/>
      <c r="T5" s="30">
        <v>7500</v>
      </c>
      <c r="U5" s="25"/>
      <c r="V5" s="30">
        <f>R5-T5</f>
        <v>-155.84000000000015</v>
      </c>
      <c r="W5" s="30"/>
      <c r="X5" s="26">
        <v>10830.88</v>
      </c>
      <c r="Y5" s="31"/>
      <c r="Z5" s="26">
        <v>10000</v>
      </c>
      <c r="AA5" s="31"/>
      <c r="AB5" s="26">
        <f>X5-Z5</f>
        <v>830.8799999999992</v>
      </c>
      <c r="AC5" s="25"/>
      <c r="AD5" s="26">
        <v>11437.88</v>
      </c>
      <c r="AE5" s="26"/>
      <c r="AF5" s="26">
        <v>11740</v>
      </c>
      <c r="AG5" s="26"/>
      <c r="AH5" s="26">
        <f>AD5-AF5</f>
        <v>-302.1200000000008</v>
      </c>
      <c r="AI5" s="25"/>
      <c r="AJ5" s="27">
        <v>13264.75</v>
      </c>
      <c r="AK5" s="27"/>
      <c r="AL5" s="27">
        <v>13200</v>
      </c>
      <c r="AM5" s="27"/>
      <c r="AN5" s="27">
        <f>AL5-AJ5</f>
        <v>-64.75</v>
      </c>
      <c r="AO5" s="27"/>
      <c r="AP5" s="28">
        <v>11808.51</v>
      </c>
      <c r="AQ5" s="28"/>
      <c r="AR5" s="28">
        <v>11800</v>
      </c>
      <c r="AS5" s="28"/>
      <c r="AT5" s="28">
        <f>AP5-AR5</f>
        <v>8.5100000000002183</v>
      </c>
      <c r="AU5" s="27"/>
      <c r="AV5" s="28">
        <v>11544.95</v>
      </c>
      <c r="AW5" s="28"/>
      <c r="AX5" s="28">
        <v>12332.97</v>
      </c>
      <c r="AY5" s="28"/>
      <c r="AZ5" s="28">
        <f>AV5-AX5</f>
        <v>-788.01999999999862</v>
      </c>
    </row>
    <row r="6" spans="1:52" x14ac:dyDescent="0.35">
      <c r="A6" s="27">
        <v>4750</v>
      </c>
      <c r="B6" s="27">
        <v>4750</v>
      </c>
      <c r="C6" s="27"/>
      <c r="D6" s="27">
        <v>945</v>
      </c>
      <c r="E6" s="16"/>
      <c r="F6" s="29">
        <v>5050</v>
      </c>
      <c r="G6" s="25"/>
      <c r="H6" s="29">
        <v>4500</v>
      </c>
      <c r="I6" s="29"/>
      <c r="J6" s="30">
        <f>F6-H6</f>
        <v>550</v>
      </c>
      <c r="K6" s="25"/>
      <c r="L6" s="29">
        <v>5060</v>
      </c>
      <c r="M6" s="25"/>
      <c r="N6" s="30">
        <v>5000</v>
      </c>
      <c r="O6" s="25"/>
      <c r="P6" s="30">
        <f>L6-N6</f>
        <v>60</v>
      </c>
      <c r="Q6" s="30"/>
      <c r="R6" s="29">
        <v>5945</v>
      </c>
      <c r="S6" s="25"/>
      <c r="T6" s="30">
        <v>4500</v>
      </c>
      <c r="U6" s="25"/>
      <c r="V6" s="30">
        <f>R6-T6</f>
        <v>1445</v>
      </c>
      <c r="W6" s="30"/>
      <c r="X6" s="26">
        <v>3750</v>
      </c>
      <c r="Y6" s="31"/>
      <c r="Z6" s="26">
        <v>4000</v>
      </c>
      <c r="AA6" s="31"/>
      <c r="AB6" s="26">
        <f>X6-Z6</f>
        <v>-250</v>
      </c>
      <c r="AC6" s="25"/>
      <c r="AD6" s="26">
        <v>3835</v>
      </c>
      <c r="AE6" s="26"/>
      <c r="AF6" s="26">
        <v>2800</v>
      </c>
      <c r="AG6" s="26"/>
      <c r="AH6" s="26">
        <f>AD6-AF6</f>
        <v>1035</v>
      </c>
      <c r="AI6" s="25"/>
      <c r="AJ6" s="27">
        <v>2845</v>
      </c>
      <c r="AK6" s="27"/>
      <c r="AL6" s="27">
        <v>2800</v>
      </c>
      <c r="AM6" s="27"/>
      <c r="AN6" s="27"/>
      <c r="AO6" s="27"/>
      <c r="AP6" s="28">
        <v>3545</v>
      </c>
      <c r="AQ6" s="28"/>
      <c r="AR6" s="28">
        <v>3400</v>
      </c>
      <c r="AS6" s="28"/>
      <c r="AT6" s="28">
        <f>AP6-AR6</f>
        <v>145</v>
      </c>
      <c r="AU6" s="27"/>
      <c r="AV6" s="28">
        <v>3450</v>
      </c>
      <c r="AW6" s="28"/>
      <c r="AX6" s="28">
        <v>3500</v>
      </c>
      <c r="AY6" s="28"/>
      <c r="AZ6" s="28">
        <f>AV6-AX6</f>
        <v>-50</v>
      </c>
    </row>
    <row r="7" spans="1:52" x14ac:dyDescent="0.35">
      <c r="A7" s="64">
        <v>7240</v>
      </c>
      <c r="B7" s="64">
        <f>110*30</f>
        <v>3300</v>
      </c>
      <c r="C7" s="64"/>
      <c r="D7" s="64">
        <v>3940</v>
      </c>
      <c r="E7" s="16"/>
      <c r="F7" s="29">
        <v>0</v>
      </c>
      <c r="G7" s="25"/>
      <c r="H7" s="29">
        <v>0</v>
      </c>
      <c r="I7" s="29"/>
      <c r="J7" s="30">
        <f>F7-H7</f>
        <v>0</v>
      </c>
      <c r="K7" s="25"/>
      <c r="L7" s="29">
        <v>5572</v>
      </c>
      <c r="M7" s="25"/>
      <c r="N7" s="30">
        <v>1500</v>
      </c>
      <c r="O7" s="25"/>
      <c r="P7" s="30">
        <f>L7-N7</f>
        <v>4072</v>
      </c>
      <c r="Q7" s="30"/>
      <c r="R7" s="29">
        <v>1133.1400000000001</v>
      </c>
      <c r="S7" s="25"/>
      <c r="T7" s="30">
        <v>2000</v>
      </c>
      <c r="U7" s="25"/>
      <c r="V7" s="30">
        <f>R7-T7</f>
        <v>-866.8599999999999</v>
      </c>
      <c r="W7" s="30"/>
      <c r="X7" s="26">
        <v>1465</v>
      </c>
      <c r="Y7" s="31"/>
      <c r="Z7" s="26">
        <v>4000</v>
      </c>
      <c r="AA7" s="31"/>
      <c r="AB7" s="26">
        <f>X7-Z7</f>
        <v>-2535</v>
      </c>
      <c r="AC7" s="25"/>
      <c r="AD7" s="26">
        <v>0</v>
      </c>
      <c r="AE7" s="26"/>
      <c r="AF7" s="26"/>
      <c r="AG7" s="26"/>
      <c r="AH7" s="26">
        <f>AD7-AF7</f>
        <v>0</v>
      </c>
      <c r="AI7" s="25"/>
      <c r="AJ7" s="27"/>
      <c r="AK7" s="27"/>
      <c r="AL7" s="27">
        <v>0</v>
      </c>
      <c r="AM7" s="27"/>
      <c r="AN7" s="27"/>
      <c r="AO7" s="27"/>
      <c r="AP7" s="28">
        <v>2925</v>
      </c>
      <c r="AQ7" s="28"/>
      <c r="AR7" s="28">
        <v>2300</v>
      </c>
      <c r="AS7" s="28"/>
      <c r="AT7" s="28">
        <f>AP7-AR7</f>
        <v>625</v>
      </c>
      <c r="AU7" s="27"/>
      <c r="AV7" s="28">
        <v>220</v>
      </c>
      <c r="AW7" s="28"/>
      <c r="AX7" s="28">
        <v>4000</v>
      </c>
      <c r="AY7" s="28"/>
      <c r="AZ7" s="28">
        <f>AV7-AX7</f>
        <v>-3780</v>
      </c>
    </row>
    <row r="8" spans="1:52" x14ac:dyDescent="0.35">
      <c r="A8" s="64">
        <v>2500</v>
      </c>
      <c r="B8" s="64">
        <f>50*50</f>
        <v>2500</v>
      </c>
      <c r="C8" s="64"/>
      <c r="D8" s="64">
        <v>1500</v>
      </c>
      <c r="E8" s="16"/>
      <c r="F8" s="29">
        <v>4200</v>
      </c>
      <c r="G8" s="25"/>
      <c r="H8" s="29">
        <v>2000</v>
      </c>
      <c r="I8" s="29"/>
      <c r="J8" s="30">
        <f>F8-H8</f>
        <v>2200</v>
      </c>
      <c r="K8" s="25"/>
      <c r="L8" s="29"/>
      <c r="M8" s="25"/>
      <c r="N8" s="30"/>
      <c r="O8" s="25"/>
      <c r="P8" s="30"/>
      <c r="Q8" s="30"/>
      <c r="R8" s="29"/>
      <c r="S8" s="25"/>
      <c r="T8" s="30"/>
      <c r="U8" s="25"/>
      <c r="V8" s="30"/>
      <c r="W8" s="30"/>
      <c r="X8" s="26"/>
      <c r="Y8" s="31"/>
      <c r="Z8" s="26"/>
      <c r="AA8" s="31"/>
      <c r="AB8" s="26"/>
      <c r="AC8" s="25"/>
      <c r="AD8" s="26"/>
      <c r="AE8" s="26"/>
      <c r="AF8" s="26"/>
      <c r="AG8" s="26"/>
      <c r="AH8" s="26"/>
      <c r="AI8" s="25"/>
      <c r="AJ8" s="27"/>
      <c r="AK8" s="27"/>
      <c r="AL8" s="27"/>
      <c r="AM8" s="27"/>
      <c r="AN8" s="27"/>
      <c r="AO8" s="27"/>
      <c r="AP8" s="28"/>
      <c r="AQ8" s="28"/>
      <c r="AR8" s="28"/>
      <c r="AS8" s="28"/>
      <c r="AT8" s="28"/>
      <c r="AU8" s="27"/>
      <c r="AV8" s="28"/>
      <c r="AW8" s="28"/>
      <c r="AX8" s="28"/>
      <c r="AY8" s="28"/>
      <c r="AZ8" s="28"/>
    </row>
    <row r="9" spans="1:52" x14ac:dyDescent="0.35">
      <c r="A9" s="65">
        <v>0</v>
      </c>
      <c r="B9" s="65">
        <v>0</v>
      </c>
      <c r="C9" s="64"/>
      <c r="D9" s="65"/>
      <c r="E9" s="16"/>
      <c r="F9" s="32">
        <v>0</v>
      </c>
      <c r="G9" s="25"/>
      <c r="H9" s="32">
        <v>0</v>
      </c>
      <c r="I9" s="61"/>
      <c r="J9" s="33">
        <f>F9-H9</f>
        <v>0</v>
      </c>
      <c r="K9" s="25"/>
      <c r="L9" s="32">
        <v>0</v>
      </c>
      <c r="M9" s="25"/>
      <c r="N9" s="33">
        <v>0</v>
      </c>
      <c r="O9" s="25"/>
      <c r="P9" s="33">
        <f>L9-N9</f>
        <v>0</v>
      </c>
      <c r="Q9" s="34"/>
      <c r="R9" s="32">
        <v>0</v>
      </c>
      <c r="S9" s="25"/>
      <c r="T9" s="33">
        <v>0</v>
      </c>
      <c r="U9" s="25"/>
      <c r="V9" s="33">
        <f>R9-T9</f>
        <v>0</v>
      </c>
      <c r="W9" s="34"/>
      <c r="X9" s="35">
        <v>1.06</v>
      </c>
      <c r="Y9" s="31"/>
      <c r="Z9" s="35">
        <v>0</v>
      </c>
      <c r="AA9" s="31"/>
      <c r="AB9" s="35">
        <f>X9-Z9</f>
        <v>1.06</v>
      </c>
      <c r="AC9" s="25"/>
      <c r="AD9" s="35">
        <v>0</v>
      </c>
      <c r="AE9" s="26"/>
      <c r="AF9" s="35">
        <v>10</v>
      </c>
      <c r="AG9" s="26"/>
      <c r="AH9" s="26">
        <f>AD9-AF9</f>
        <v>-10</v>
      </c>
      <c r="AI9" s="25"/>
      <c r="AJ9" s="36">
        <v>4.37</v>
      </c>
      <c r="AK9" s="27"/>
      <c r="AL9" s="36">
        <v>10</v>
      </c>
      <c r="AM9" s="27"/>
      <c r="AN9" s="36"/>
      <c r="AO9" s="27"/>
      <c r="AP9" s="37">
        <v>17.66</v>
      </c>
      <c r="AQ9" s="28"/>
      <c r="AR9" s="37">
        <v>20</v>
      </c>
      <c r="AS9" s="28"/>
      <c r="AT9" s="37">
        <f>AP9-AR9</f>
        <v>-2.34</v>
      </c>
      <c r="AU9" s="27"/>
      <c r="AV9" s="37">
        <v>21.07</v>
      </c>
      <c r="AW9" s="28"/>
      <c r="AX9" s="37">
        <v>20</v>
      </c>
      <c r="AY9" s="28"/>
      <c r="AZ9" s="37">
        <f>AV9-AX9</f>
        <v>1.0700000000000003</v>
      </c>
    </row>
    <row r="10" spans="1:52" x14ac:dyDescent="0.35">
      <c r="A10" s="64">
        <f>SUM(A5:A9)</f>
        <v>29009</v>
      </c>
      <c r="B10" s="64">
        <f>SUM(B5:B9)</f>
        <v>25069</v>
      </c>
      <c r="C10" s="64"/>
      <c r="D10" s="64">
        <v>8673.65</v>
      </c>
      <c r="E10" s="16"/>
      <c r="F10" s="29">
        <f>SUM(F5:F9)</f>
        <v>24306.309999999998</v>
      </c>
      <c r="G10" s="25"/>
      <c r="H10" s="30">
        <f>SUM(H5:H9)</f>
        <v>21556.309999999998</v>
      </c>
      <c r="I10" s="30"/>
      <c r="J10" s="30">
        <f>F10-H10</f>
        <v>2750</v>
      </c>
      <c r="K10" s="25"/>
      <c r="L10" s="29">
        <v>21892</v>
      </c>
      <c r="M10" s="25"/>
      <c r="N10" s="30">
        <f>SUM(N5:N9)</f>
        <v>18000</v>
      </c>
      <c r="O10" s="25"/>
      <c r="P10" s="30">
        <f>L10-N10</f>
        <v>3892</v>
      </c>
      <c r="Q10" s="30"/>
      <c r="R10" s="29">
        <f>SUM(R5:R9)</f>
        <v>14422.3</v>
      </c>
      <c r="S10" s="25"/>
      <c r="T10" s="30">
        <f>SUM(T5:T9)</f>
        <v>14000</v>
      </c>
      <c r="U10" s="25"/>
      <c r="V10" s="30">
        <f>R10-T10</f>
        <v>422.29999999999927</v>
      </c>
      <c r="W10" s="30"/>
      <c r="X10" s="26">
        <f>SUM(X5:X9)</f>
        <v>16046.939999999999</v>
      </c>
      <c r="Y10" s="31"/>
      <c r="Z10" s="26">
        <f>SUM(Z5:Z9)</f>
        <v>18000</v>
      </c>
      <c r="AA10" s="31"/>
      <c r="AB10" s="26">
        <f>X10-Z10</f>
        <v>-1953.0600000000013</v>
      </c>
      <c r="AC10" s="25"/>
      <c r="AD10" s="26">
        <f>SUM(AD5:AD9)</f>
        <v>15272.88</v>
      </c>
      <c r="AE10" s="26"/>
      <c r="AF10" s="26">
        <f>SUM(AF5:AF9)</f>
        <v>14550</v>
      </c>
      <c r="AG10" s="26"/>
      <c r="AH10" s="26">
        <f>AD10-AF10</f>
        <v>722.8799999999992</v>
      </c>
      <c r="AI10" s="25"/>
      <c r="AJ10" s="27">
        <f>SUM(AJ5:AJ9)</f>
        <v>16114.12</v>
      </c>
      <c r="AK10" s="27"/>
      <c r="AL10" s="27">
        <f>SUM(AL5:AL9)</f>
        <v>16010</v>
      </c>
      <c r="AM10" s="27"/>
      <c r="AN10" s="27">
        <f>AJ10-AL10</f>
        <v>104.1200000000008</v>
      </c>
      <c r="AO10" s="27"/>
      <c r="AP10" s="28">
        <f>ROUND(SUM(AP3:AP9),5)</f>
        <v>18296.169999999998</v>
      </c>
      <c r="AQ10" s="28"/>
      <c r="AR10" s="28">
        <f>SUM(AR5:AR9)</f>
        <v>17520</v>
      </c>
      <c r="AS10" s="28"/>
      <c r="AT10" s="28">
        <f>AP10-AR10</f>
        <v>776.16999999999825</v>
      </c>
      <c r="AU10" s="27"/>
      <c r="AV10" s="28">
        <f>ROUND(SUM(AV3:AV9),5)</f>
        <v>15236.02</v>
      </c>
      <c r="AW10" s="28"/>
      <c r="AX10" s="28">
        <f>SUM(AX5:AX9)</f>
        <v>19852.97</v>
      </c>
      <c r="AY10" s="28"/>
      <c r="AZ10" s="28">
        <f>AV10-AX10</f>
        <v>-4616.9500000000007</v>
      </c>
    </row>
    <row r="11" spans="1:52" x14ac:dyDescent="0.35">
      <c r="A11" s="64"/>
      <c r="B11" s="64"/>
      <c r="C11" s="64"/>
      <c r="D11" s="64"/>
      <c r="E11" s="16"/>
      <c r="F11" s="29"/>
      <c r="G11" s="25"/>
      <c r="H11" s="30"/>
      <c r="I11" s="30"/>
      <c r="J11" s="30"/>
      <c r="K11" s="25"/>
      <c r="L11" s="29"/>
      <c r="M11" s="25"/>
      <c r="N11" s="30"/>
      <c r="O11" s="25"/>
      <c r="P11" s="30"/>
      <c r="Q11" s="30"/>
      <c r="R11" s="29"/>
      <c r="S11" s="25"/>
      <c r="T11" s="30"/>
      <c r="U11" s="25"/>
      <c r="V11" s="30"/>
      <c r="W11" s="30"/>
      <c r="X11" s="26"/>
      <c r="Y11" s="31"/>
      <c r="Z11" s="26"/>
      <c r="AA11" s="31"/>
      <c r="AB11" s="26"/>
      <c r="AC11" s="25"/>
      <c r="AD11" s="26"/>
      <c r="AE11" s="26"/>
      <c r="AF11" s="26"/>
      <c r="AG11" s="26"/>
      <c r="AH11" s="26">
        <f>AD11-AF11</f>
        <v>0</v>
      </c>
      <c r="AI11" s="25"/>
      <c r="AJ11" s="27"/>
      <c r="AK11" s="27"/>
      <c r="AL11" s="27"/>
      <c r="AM11" s="27"/>
      <c r="AN11" s="27"/>
      <c r="AO11" s="27"/>
      <c r="AP11" s="28"/>
      <c r="AQ11" s="28"/>
      <c r="AR11" s="28"/>
      <c r="AS11" s="28"/>
      <c r="AT11" s="28"/>
      <c r="AU11" s="27"/>
      <c r="AV11" s="28"/>
      <c r="AW11" s="28"/>
      <c r="AX11" s="28"/>
      <c r="AY11" s="28"/>
      <c r="AZ11" s="28"/>
    </row>
    <row r="12" spans="1:52" x14ac:dyDescent="0.35">
      <c r="A12" s="64">
        <v>2319</v>
      </c>
      <c r="B12" s="64">
        <v>2319</v>
      </c>
      <c r="C12" s="64"/>
      <c r="D12" s="64">
        <v>-2319</v>
      </c>
      <c r="E12" s="16"/>
      <c r="F12" s="29">
        <v>0</v>
      </c>
      <c r="G12" s="25"/>
      <c r="H12" s="29">
        <v>1500</v>
      </c>
      <c r="I12" s="29"/>
      <c r="J12" s="29">
        <f>F12-H12</f>
        <v>-1500</v>
      </c>
      <c r="K12" s="25"/>
      <c r="L12" s="30">
        <v>0</v>
      </c>
      <c r="M12" s="25"/>
      <c r="N12" s="30">
        <v>1400</v>
      </c>
      <c r="O12" s="25"/>
      <c r="P12" s="56">
        <f>L12-N12</f>
        <v>-1400</v>
      </c>
      <c r="Q12" s="30"/>
      <c r="R12" s="29">
        <v>0</v>
      </c>
      <c r="S12" s="25"/>
      <c r="T12" s="30">
        <v>6800</v>
      </c>
      <c r="U12" s="25"/>
      <c r="V12" s="30">
        <f>R12-T12</f>
        <v>-6800</v>
      </c>
      <c r="W12" s="30"/>
      <c r="X12" s="26"/>
      <c r="Y12" s="31"/>
      <c r="Z12" s="26">
        <v>4900</v>
      </c>
      <c r="AA12" s="31"/>
      <c r="AB12" s="26">
        <f>X12-Z12</f>
        <v>-4900</v>
      </c>
      <c r="AC12" s="25"/>
      <c r="AD12" s="26"/>
      <c r="AE12" s="26"/>
      <c r="AF12" s="26">
        <v>1200</v>
      </c>
      <c r="AG12" s="26"/>
      <c r="AH12" s="26">
        <f>AD12-AF12</f>
        <v>-1200</v>
      </c>
      <c r="AI12" s="25"/>
      <c r="AJ12" s="27"/>
      <c r="AK12" s="27"/>
      <c r="AL12" s="27">
        <v>3510</v>
      </c>
      <c r="AM12" s="27"/>
      <c r="AN12" s="27">
        <f>AJ12-AL12</f>
        <v>-3510</v>
      </c>
      <c r="AO12" s="27"/>
      <c r="AP12" s="28">
        <v>0</v>
      </c>
      <c r="AQ12" s="28"/>
      <c r="AR12" s="28">
        <v>3620</v>
      </c>
      <c r="AS12" s="28"/>
      <c r="AT12" s="28">
        <f>AP12-AR12</f>
        <v>-3620</v>
      </c>
      <c r="AU12" s="27"/>
      <c r="AV12" s="28">
        <v>0</v>
      </c>
      <c r="AW12" s="28"/>
      <c r="AX12" s="28">
        <v>2577.9699999999998</v>
      </c>
      <c r="AY12" s="28"/>
      <c r="AZ12" s="28">
        <f>AV12-AX12</f>
        <v>-2577.9699999999998</v>
      </c>
    </row>
    <row r="13" spans="1:52" x14ac:dyDescent="0.35">
      <c r="A13" s="64">
        <v>8000</v>
      </c>
      <c r="B13" s="64">
        <v>8000</v>
      </c>
      <c r="C13" s="64"/>
      <c r="D13" s="64">
        <v>-8000</v>
      </c>
      <c r="E13" s="16"/>
      <c r="F13" s="29">
        <v>0</v>
      </c>
      <c r="G13" s="25"/>
      <c r="H13" s="29">
        <v>8000</v>
      </c>
      <c r="I13" s="29"/>
      <c r="J13" s="29">
        <f>F13-H13</f>
        <v>-8000</v>
      </c>
      <c r="K13" s="25"/>
      <c r="L13" s="29">
        <v>0</v>
      </c>
      <c r="M13" s="25"/>
      <c r="N13" s="30">
        <v>8000</v>
      </c>
      <c r="O13" s="25"/>
      <c r="P13" s="56">
        <f>L13-N13</f>
        <v>-8000</v>
      </c>
      <c r="Q13" s="30"/>
      <c r="R13" s="29"/>
      <c r="S13" s="25"/>
      <c r="T13" s="30">
        <v>0</v>
      </c>
      <c r="U13" s="25"/>
      <c r="V13" s="30">
        <f>R13-T13</f>
        <v>0</v>
      </c>
      <c r="W13" s="30"/>
      <c r="X13" s="26"/>
      <c r="Y13" s="31"/>
      <c r="Z13" s="26">
        <v>0</v>
      </c>
      <c r="AA13" s="31"/>
      <c r="AB13" s="26">
        <f>X13-Z13</f>
        <v>0</v>
      </c>
      <c r="AC13" s="25"/>
      <c r="AD13" s="26">
        <v>0</v>
      </c>
      <c r="AE13" s="26"/>
      <c r="AF13" s="26"/>
      <c r="AG13" s="26"/>
      <c r="AH13" s="26">
        <f>AD13-AF13</f>
        <v>0</v>
      </c>
      <c r="AI13" s="25"/>
      <c r="AJ13" s="27"/>
      <c r="AK13" s="27"/>
      <c r="AL13" s="27"/>
      <c r="AM13" s="27"/>
      <c r="AN13" s="27"/>
      <c r="AO13" s="27"/>
      <c r="AP13" s="38"/>
      <c r="AQ13" s="28"/>
      <c r="AR13" s="28"/>
      <c r="AS13" s="28"/>
      <c r="AT13" s="28"/>
      <c r="AU13" s="27"/>
      <c r="AV13" s="38">
        <v>0</v>
      </c>
      <c r="AW13" s="28"/>
      <c r="AX13" s="28">
        <v>1500</v>
      </c>
      <c r="AY13" s="28"/>
      <c r="AZ13" s="28">
        <f>AV13-AX13</f>
        <v>-1500</v>
      </c>
    </row>
    <row r="14" spans="1:52" x14ac:dyDescent="0.35">
      <c r="A14" s="64">
        <v>0</v>
      </c>
      <c r="B14" s="64">
        <v>0</v>
      </c>
      <c r="C14" s="64"/>
      <c r="D14" s="64">
        <v>0</v>
      </c>
      <c r="E14" s="16"/>
      <c r="F14" s="29">
        <v>0</v>
      </c>
      <c r="G14" s="25"/>
      <c r="H14" s="29">
        <v>100</v>
      </c>
      <c r="I14" s="29"/>
      <c r="J14" s="29">
        <f>F14-H14</f>
        <v>-100</v>
      </c>
      <c r="K14" s="25"/>
      <c r="L14" s="29">
        <v>0</v>
      </c>
      <c r="M14" s="25"/>
      <c r="N14" s="30">
        <v>100</v>
      </c>
      <c r="O14" s="25"/>
      <c r="P14" s="56">
        <f>L14-N14</f>
        <v>-100</v>
      </c>
      <c r="Q14" s="30"/>
      <c r="R14" s="29">
        <v>0</v>
      </c>
      <c r="S14" s="25"/>
      <c r="T14" s="30">
        <v>100</v>
      </c>
      <c r="U14" s="25"/>
      <c r="V14" s="30">
        <f>R14-T14</f>
        <v>-100</v>
      </c>
      <c r="W14" s="30"/>
      <c r="X14" s="26">
        <v>39.75</v>
      </c>
      <c r="Y14" s="31"/>
      <c r="Z14" s="26">
        <v>100</v>
      </c>
      <c r="AA14" s="31"/>
      <c r="AB14" s="26">
        <f>X14-Z14</f>
        <v>-60.25</v>
      </c>
      <c r="AC14" s="25"/>
      <c r="AD14" s="26">
        <v>15.9</v>
      </c>
      <c r="AE14" s="26"/>
      <c r="AF14" s="26">
        <v>0</v>
      </c>
      <c r="AG14" s="26"/>
      <c r="AH14" s="26">
        <f>AD14-AF14</f>
        <v>15.9</v>
      </c>
      <c r="AI14" s="25"/>
      <c r="AJ14" s="39">
        <v>52.91</v>
      </c>
      <c r="AK14" s="39"/>
      <c r="AL14" s="39">
        <v>100</v>
      </c>
      <c r="AM14" s="39"/>
      <c r="AN14" s="27">
        <f>AJ14-AL14</f>
        <v>-47.09</v>
      </c>
      <c r="AO14" s="27"/>
      <c r="AP14" s="38">
        <v>37.35</v>
      </c>
      <c r="AQ14" s="38"/>
      <c r="AR14" s="38">
        <v>100</v>
      </c>
      <c r="AS14" s="38"/>
      <c r="AT14" s="38">
        <f>AP14-AR14</f>
        <v>-62.65</v>
      </c>
      <c r="AU14" s="39"/>
      <c r="AV14" s="38">
        <v>29.45</v>
      </c>
      <c r="AW14" s="38"/>
      <c r="AX14" s="38">
        <v>75</v>
      </c>
      <c r="AY14" s="38"/>
      <c r="AZ14" s="38">
        <f>AV14-AX14</f>
        <v>-45.55</v>
      </c>
    </row>
    <row r="15" spans="1:52" x14ac:dyDescent="0.35">
      <c r="A15" s="64">
        <v>0</v>
      </c>
      <c r="B15" s="64">
        <v>0</v>
      </c>
      <c r="C15" s="64"/>
      <c r="D15" s="64">
        <v>0</v>
      </c>
      <c r="E15" s="16"/>
      <c r="F15" s="29">
        <v>0</v>
      </c>
      <c r="G15" s="25"/>
      <c r="H15" s="29">
        <v>0</v>
      </c>
      <c r="I15" s="29"/>
      <c r="J15" s="29">
        <f>F15-H15</f>
        <v>0</v>
      </c>
      <c r="K15" s="25"/>
      <c r="L15" s="29">
        <v>0</v>
      </c>
      <c r="M15" s="25"/>
      <c r="N15" s="30">
        <v>0</v>
      </c>
      <c r="O15" s="25"/>
      <c r="P15" s="30">
        <f>L15-N15</f>
        <v>0</v>
      </c>
      <c r="Q15" s="30"/>
      <c r="R15" s="29"/>
      <c r="S15" s="25"/>
      <c r="T15" s="30">
        <v>0</v>
      </c>
      <c r="U15" s="25"/>
      <c r="V15" s="30">
        <f>R15-T15</f>
        <v>0</v>
      </c>
      <c r="W15" s="30"/>
      <c r="X15" s="26"/>
      <c r="Y15" s="31"/>
      <c r="Z15" s="26">
        <v>0</v>
      </c>
      <c r="AA15" s="31"/>
      <c r="AB15" s="26">
        <f>X15-Z15</f>
        <v>0</v>
      </c>
      <c r="AC15" s="25"/>
      <c r="AD15" s="26"/>
      <c r="AE15" s="26"/>
      <c r="AF15" s="26"/>
      <c r="AG15" s="26"/>
      <c r="AH15" s="26">
        <f>AD15-AF15</f>
        <v>0</v>
      </c>
      <c r="AI15" s="25"/>
      <c r="AJ15" s="27"/>
      <c r="AK15" s="27"/>
      <c r="AL15" s="27"/>
      <c r="AM15" s="27"/>
      <c r="AN15" s="27"/>
      <c r="AO15" s="27"/>
      <c r="AP15" s="28"/>
      <c r="AQ15" s="28"/>
      <c r="AR15" s="28"/>
      <c r="AS15" s="28"/>
      <c r="AT15" s="28"/>
      <c r="AU15" s="27"/>
      <c r="AV15" s="28"/>
      <c r="AW15" s="28"/>
      <c r="AX15" s="28"/>
      <c r="AY15" s="28"/>
      <c r="AZ15" s="28"/>
    </row>
    <row r="16" spans="1:52" x14ac:dyDescent="0.35">
      <c r="A16" s="64">
        <f>SUM(A17:A18)</f>
        <v>2000</v>
      </c>
      <c r="B16" s="64">
        <f>SUM(B17:B18)</f>
        <v>2000</v>
      </c>
      <c r="C16" s="64"/>
      <c r="D16" s="64"/>
      <c r="E16" s="16"/>
      <c r="F16" s="29">
        <f>SUM(F17:F18)</f>
        <v>1500</v>
      </c>
      <c r="G16" s="25"/>
      <c r="H16" s="29">
        <v>1500</v>
      </c>
      <c r="I16" s="29"/>
      <c r="J16" s="29">
        <f>F16-H16</f>
        <v>0</v>
      </c>
      <c r="K16" s="25"/>
      <c r="L16" s="29">
        <v>1000</v>
      </c>
      <c r="M16" s="25"/>
      <c r="N16" s="29">
        <v>1000</v>
      </c>
      <c r="O16" s="25"/>
      <c r="P16" s="30">
        <f>L16-N16</f>
        <v>0</v>
      </c>
      <c r="Q16" s="30"/>
      <c r="R16" s="29">
        <v>0</v>
      </c>
      <c r="S16" s="25"/>
      <c r="T16" s="29">
        <v>1000</v>
      </c>
      <c r="U16" s="25"/>
      <c r="V16" s="30">
        <f>R16-T16</f>
        <v>-1000</v>
      </c>
      <c r="W16" s="30"/>
      <c r="X16" s="26">
        <v>3000</v>
      </c>
      <c r="Y16" s="31"/>
      <c r="Z16" s="26">
        <v>2000</v>
      </c>
      <c r="AA16" s="31"/>
      <c r="AB16" s="26">
        <f>X16-Z16</f>
        <v>1000</v>
      </c>
      <c r="AC16" s="25"/>
      <c r="AD16" s="26">
        <v>1003</v>
      </c>
      <c r="AE16" s="26"/>
      <c r="AF16" s="26">
        <v>2000</v>
      </c>
      <c r="AG16" s="26"/>
      <c r="AH16" s="26">
        <f>AD16-AF16</f>
        <v>-997</v>
      </c>
      <c r="AI16" s="25"/>
      <c r="AJ16" s="27"/>
      <c r="AK16" s="27"/>
      <c r="AL16" s="27">
        <v>2000</v>
      </c>
      <c r="AM16" s="27"/>
      <c r="AN16" s="27">
        <f>AJ16-AL16</f>
        <v>-2000</v>
      </c>
      <c r="AO16" s="27"/>
      <c r="AP16" s="28">
        <v>2000</v>
      </c>
      <c r="AQ16" s="28"/>
      <c r="AR16" s="28">
        <v>2000</v>
      </c>
      <c r="AS16" s="28"/>
      <c r="AT16" s="28">
        <f>AP16-AR16</f>
        <v>0</v>
      </c>
      <c r="AU16" s="27"/>
      <c r="AV16" s="28">
        <v>0</v>
      </c>
      <c r="AW16" s="28"/>
      <c r="AX16" s="28">
        <v>500</v>
      </c>
      <c r="AY16" s="28"/>
      <c r="AZ16" s="28">
        <f>AV16-AX16</f>
        <v>-500</v>
      </c>
    </row>
    <row r="17" spans="1:52" x14ac:dyDescent="0.35">
      <c r="A17" s="74">
        <v>1000</v>
      </c>
      <c r="B17" s="64">
        <v>1000</v>
      </c>
      <c r="C17" s="66"/>
      <c r="D17" s="74">
        <v>0</v>
      </c>
      <c r="E17" s="60"/>
      <c r="F17" s="29">
        <v>500</v>
      </c>
      <c r="G17" s="25"/>
      <c r="H17" s="29">
        <v>500</v>
      </c>
      <c r="I17" s="29"/>
      <c r="J17" s="29">
        <f>F17-H17</f>
        <v>0</v>
      </c>
      <c r="K17" s="25"/>
      <c r="L17" s="29"/>
      <c r="M17" s="25"/>
      <c r="N17" s="29"/>
      <c r="O17" s="25"/>
      <c r="P17" s="30"/>
      <c r="Q17" s="30"/>
      <c r="R17" s="29"/>
      <c r="S17" s="25"/>
      <c r="T17" s="29"/>
      <c r="U17" s="25"/>
      <c r="V17" s="30"/>
      <c r="W17" s="30"/>
      <c r="X17" s="26"/>
      <c r="Y17" s="31"/>
      <c r="Z17" s="26"/>
      <c r="AA17" s="31"/>
      <c r="AB17" s="26"/>
      <c r="AC17" s="25"/>
      <c r="AD17" s="26"/>
      <c r="AE17" s="26"/>
      <c r="AF17" s="26"/>
      <c r="AG17" s="26"/>
      <c r="AH17" s="26"/>
      <c r="AI17" s="25"/>
      <c r="AJ17" s="27"/>
      <c r="AK17" s="27"/>
      <c r="AL17" s="27"/>
      <c r="AM17" s="27"/>
      <c r="AN17" s="27"/>
      <c r="AO17" s="27"/>
      <c r="AP17" s="28"/>
      <c r="AQ17" s="28"/>
      <c r="AR17" s="28"/>
      <c r="AS17" s="28"/>
      <c r="AT17" s="28"/>
      <c r="AU17" s="27"/>
      <c r="AV17" s="28"/>
      <c r="AW17" s="28"/>
      <c r="AX17" s="28"/>
      <c r="AY17" s="28"/>
      <c r="AZ17" s="28"/>
    </row>
    <row r="18" spans="1:52" x14ac:dyDescent="0.35">
      <c r="A18" s="74">
        <v>1000</v>
      </c>
      <c r="B18" s="64">
        <v>1000</v>
      </c>
      <c r="C18" s="66"/>
      <c r="D18" s="74">
        <v>-1000</v>
      </c>
      <c r="E18" s="60"/>
      <c r="F18" s="29">
        <v>1000</v>
      </c>
      <c r="G18" s="25"/>
      <c r="H18" s="29">
        <v>1000</v>
      </c>
      <c r="I18" s="29"/>
      <c r="J18" s="29">
        <f>F18-H18</f>
        <v>0</v>
      </c>
      <c r="K18" s="25"/>
      <c r="L18" s="29"/>
      <c r="M18" s="25"/>
      <c r="N18" s="29"/>
      <c r="O18" s="25"/>
      <c r="P18" s="30"/>
      <c r="Q18" s="30"/>
      <c r="R18" s="29"/>
      <c r="S18" s="25"/>
      <c r="T18" s="29"/>
      <c r="U18" s="25"/>
      <c r="V18" s="30"/>
      <c r="W18" s="30"/>
      <c r="X18" s="26"/>
      <c r="Y18" s="31"/>
      <c r="Z18" s="26"/>
      <c r="AA18" s="31"/>
      <c r="AB18" s="26"/>
      <c r="AC18" s="25"/>
      <c r="AD18" s="26"/>
      <c r="AE18" s="26"/>
      <c r="AF18" s="26"/>
      <c r="AG18" s="26"/>
      <c r="AH18" s="26"/>
      <c r="AI18" s="25"/>
      <c r="AJ18" s="27"/>
      <c r="AK18" s="27"/>
      <c r="AL18" s="27"/>
      <c r="AM18" s="27"/>
      <c r="AN18" s="27"/>
      <c r="AO18" s="27"/>
      <c r="AP18" s="28"/>
      <c r="AQ18" s="28"/>
      <c r="AR18" s="28"/>
      <c r="AS18" s="28"/>
      <c r="AT18" s="28"/>
      <c r="AU18" s="27"/>
      <c r="AV18" s="28"/>
      <c r="AW18" s="28"/>
      <c r="AX18" s="28"/>
      <c r="AY18" s="28"/>
      <c r="AZ18" s="28"/>
    </row>
    <row r="19" spans="1:52" x14ac:dyDescent="0.35">
      <c r="A19" s="64"/>
      <c r="B19" s="64"/>
      <c r="C19" s="64"/>
      <c r="D19" s="64"/>
      <c r="E19" s="16"/>
      <c r="F19" s="61"/>
      <c r="G19" s="25"/>
      <c r="H19" s="61"/>
      <c r="I19" s="61"/>
      <c r="J19" s="29"/>
      <c r="K19" s="25"/>
      <c r="L19" s="61"/>
      <c r="M19" s="25"/>
      <c r="N19" s="34"/>
      <c r="O19" s="25"/>
      <c r="P19" s="76"/>
      <c r="Q19" s="34"/>
      <c r="R19" s="61"/>
      <c r="S19" s="25"/>
      <c r="T19" s="34"/>
      <c r="U19" s="25"/>
      <c r="V19" s="34"/>
      <c r="W19" s="34"/>
      <c r="X19" s="77"/>
      <c r="Y19" s="31"/>
      <c r="Z19" s="77"/>
      <c r="AA19" s="31"/>
      <c r="AB19" s="77"/>
      <c r="AC19" s="25"/>
      <c r="AD19" s="77"/>
      <c r="AE19" s="26"/>
      <c r="AF19" s="77"/>
      <c r="AG19" s="26"/>
      <c r="AH19" s="77"/>
      <c r="AI19" s="25"/>
      <c r="AJ19" s="39"/>
      <c r="AK19" s="27"/>
      <c r="AL19" s="39"/>
      <c r="AM19" s="27"/>
      <c r="AN19" s="27"/>
      <c r="AO19" s="27"/>
      <c r="AP19" s="38"/>
      <c r="AQ19" s="38"/>
      <c r="AR19" s="38"/>
      <c r="AS19" s="38"/>
      <c r="AT19" s="38"/>
      <c r="AU19" s="27"/>
      <c r="AV19" s="38"/>
      <c r="AW19" s="38"/>
      <c r="AX19" s="38"/>
      <c r="AY19" s="38"/>
      <c r="AZ19" s="38"/>
    </row>
    <row r="20" spans="1:52" x14ac:dyDescent="0.35">
      <c r="A20" s="64">
        <v>1000</v>
      </c>
      <c r="B20" s="64">
        <v>1000</v>
      </c>
      <c r="C20" s="64"/>
      <c r="D20" s="64">
        <v>-1000</v>
      </c>
      <c r="E20" s="16"/>
      <c r="F20" s="29">
        <v>1161.71</v>
      </c>
      <c r="G20" s="25"/>
      <c r="H20" s="29">
        <v>500</v>
      </c>
      <c r="I20" s="29"/>
      <c r="J20" s="56">
        <f>F20-H20</f>
        <v>661.71</v>
      </c>
      <c r="K20" s="25"/>
      <c r="L20" s="29">
        <v>0</v>
      </c>
      <c r="M20" s="25"/>
      <c r="N20" s="30">
        <v>200</v>
      </c>
      <c r="O20" s="25"/>
      <c r="P20" s="56">
        <f>L20-N20</f>
        <v>-200</v>
      </c>
      <c r="Q20" s="30"/>
      <c r="R20" s="29">
        <v>73.3</v>
      </c>
      <c r="S20" s="25"/>
      <c r="T20" s="30"/>
      <c r="U20" s="25"/>
      <c r="V20" s="30">
        <f>R20-T20</f>
        <v>73.3</v>
      </c>
      <c r="W20" s="30"/>
      <c r="X20" s="26">
        <v>156.15</v>
      </c>
      <c r="Y20" s="31"/>
      <c r="Z20" s="26"/>
      <c r="AA20" s="31"/>
      <c r="AB20" s="26">
        <f>X20-Z20</f>
        <v>156.15</v>
      </c>
      <c r="AC20" s="25"/>
      <c r="AD20" s="26">
        <v>692.45</v>
      </c>
      <c r="AE20" s="26"/>
      <c r="AF20" s="26"/>
      <c r="AG20" s="26"/>
      <c r="AH20" s="26">
        <f>AD20-AF20</f>
        <v>692.45</v>
      </c>
      <c r="AI20" s="25"/>
      <c r="AJ20" s="27"/>
      <c r="AK20" s="27"/>
      <c r="AL20" s="27"/>
      <c r="AM20" s="27"/>
      <c r="AN20" s="27"/>
      <c r="AO20" s="27"/>
      <c r="AP20" s="28"/>
      <c r="AQ20" s="28"/>
      <c r="AR20" s="28"/>
      <c r="AS20" s="28"/>
      <c r="AT20" s="28"/>
      <c r="AU20" s="27"/>
      <c r="AV20" s="28"/>
      <c r="AW20" s="28"/>
      <c r="AX20" s="28"/>
      <c r="AY20" s="28"/>
      <c r="AZ20" s="28"/>
    </row>
    <row r="21" spans="1:52" x14ac:dyDescent="0.35">
      <c r="A21" s="64">
        <v>550</v>
      </c>
      <c r="B21" s="64">
        <v>550</v>
      </c>
      <c r="C21" s="64"/>
      <c r="D21" s="64">
        <v>-251.45</v>
      </c>
      <c r="E21" s="16"/>
      <c r="F21" s="29">
        <v>500</v>
      </c>
      <c r="G21" s="25"/>
      <c r="H21" s="29">
        <v>500</v>
      </c>
      <c r="I21" s="29"/>
      <c r="J21" s="29">
        <f>F21-H21</f>
        <v>0</v>
      </c>
      <c r="K21" s="25"/>
      <c r="L21" s="29">
        <v>349</v>
      </c>
      <c r="M21" s="25"/>
      <c r="N21" s="30">
        <v>500</v>
      </c>
      <c r="O21" s="25"/>
      <c r="P21" s="56">
        <f>L21-N21</f>
        <v>-151</v>
      </c>
      <c r="Q21" s="30"/>
      <c r="R21" s="29">
        <v>250</v>
      </c>
      <c r="S21" s="25"/>
      <c r="T21" s="30">
        <v>500</v>
      </c>
      <c r="U21" s="25"/>
      <c r="V21" s="30">
        <f>R21-T21</f>
        <v>-250</v>
      </c>
      <c r="W21" s="30"/>
      <c r="X21" s="26">
        <v>337.01</v>
      </c>
      <c r="Y21" s="31"/>
      <c r="Z21" s="26">
        <v>500</v>
      </c>
      <c r="AA21" s="31"/>
      <c r="AB21" s="26">
        <f>X21-Z21</f>
        <v>-162.99</v>
      </c>
      <c r="AC21" s="25"/>
      <c r="AD21" s="26">
        <v>355.78</v>
      </c>
      <c r="AE21" s="26"/>
      <c r="AF21" s="26">
        <v>500</v>
      </c>
      <c r="AG21" s="26"/>
      <c r="AH21" s="26">
        <f>AD21-AF21</f>
        <v>-144.22000000000003</v>
      </c>
      <c r="AI21" s="25"/>
      <c r="AJ21" s="27">
        <v>285.87</v>
      </c>
      <c r="AK21" s="27"/>
      <c r="AL21" s="27">
        <v>1200</v>
      </c>
      <c r="AM21" s="27"/>
      <c r="AN21" s="27">
        <f>AJ21-AL21</f>
        <v>-914.13</v>
      </c>
      <c r="AO21" s="27"/>
      <c r="AP21" s="28">
        <v>250</v>
      </c>
      <c r="AQ21" s="28"/>
      <c r="AR21" s="28">
        <v>1000</v>
      </c>
      <c r="AS21" s="28"/>
      <c r="AT21" s="28">
        <f>AP21-AR21</f>
        <v>-750</v>
      </c>
      <c r="AU21" s="27"/>
      <c r="AV21" s="28">
        <v>1044.93</v>
      </c>
      <c r="AW21" s="28"/>
      <c r="AX21" s="28">
        <v>900</v>
      </c>
      <c r="AY21" s="28"/>
      <c r="AZ21" s="28">
        <f>AV21-AX21</f>
        <v>144.93000000000006</v>
      </c>
    </row>
    <row r="22" spans="1:52" x14ac:dyDescent="0.35">
      <c r="A22" s="64"/>
      <c r="B22" s="64"/>
      <c r="C22" s="64"/>
      <c r="D22" s="64"/>
      <c r="E22" s="16"/>
      <c r="F22" s="29"/>
      <c r="G22" s="25"/>
      <c r="H22" s="29"/>
      <c r="I22" s="29"/>
      <c r="J22" s="29"/>
      <c r="K22" s="25"/>
      <c r="L22" s="29"/>
      <c r="M22" s="25"/>
      <c r="N22" s="30"/>
      <c r="O22" s="25"/>
      <c r="P22" s="56"/>
      <c r="Q22" s="30"/>
      <c r="R22" s="29"/>
      <c r="S22" s="25"/>
      <c r="T22" s="30"/>
      <c r="U22" s="25"/>
      <c r="V22" s="30"/>
      <c r="W22" s="30"/>
      <c r="X22" s="26"/>
      <c r="Y22" s="31"/>
      <c r="Z22" s="26"/>
      <c r="AA22" s="31"/>
      <c r="AB22" s="26"/>
      <c r="AC22" s="25"/>
      <c r="AD22" s="26"/>
      <c r="AE22" s="26"/>
      <c r="AF22" s="26"/>
      <c r="AG22" s="26"/>
      <c r="AH22" s="26"/>
      <c r="AI22" s="25"/>
      <c r="AJ22" s="27"/>
      <c r="AK22" s="27"/>
      <c r="AL22" s="27"/>
      <c r="AM22" s="27"/>
      <c r="AN22" s="27"/>
      <c r="AO22" s="27"/>
      <c r="AP22" s="28"/>
      <c r="AQ22" s="28"/>
      <c r="AR22" s="28"/>
      <c r="AS22" s="28"/>
      <c r="AT22" s="28"/>
      <c r="AU22" s="27"/>
      <c r="AV22" s="28"/>
      <c r="AW22" s="28"/>
      <c r="AX22" s="28"/>
      <c r="AY22" s="28"/>
      <c r="AZ22" s="28"/>
    </row>
    <row r="23" spans="1:52" x14ac:dyDescent="0.35">
      <c r="A23" s="64"/>
      <c r="B23" s="64"/>
      <c r="C23" s="64"/>
      <c r="D23" s="64"/>
      <c r="E23" s="16"/>
      <c r="F23" s="29"/>
      <c r="G23" s="25"/>
      <c r="H23" s="29"/>
      <c r="I23" s="29"/>
      <c r="J23" s="29"/>
      <c r="K23" s="25"/>
      <c r="L23" s="29"/>
      <c r="M23" s="25"/>
      <c r="N23" s="30"/>
      <c r="O23" s="25"/>
      <c r="P23" s="56"/>
      <c r="Q23" s="30"/>
      <c r="R23" s="29"/>
      <c r="S23" s="25"/>
      <c r="T23" s="30"/>
      <c r="U23" s="25"/>
      <c r="V23" s="30"/>
      <c r="W23" s="30"/>
      <c r="X23" s="26"/>
      <c r="Y23" s="31"/>
      <c r="Z23" s="26"/>
      <c r="AA23" s="31"/>
      <c r="AB23" s="26"/>
      <c r="AC23" s="25"/>
      <c r="AD23" s="26"/>
      <c r="AE23" s="26"/>
      <c r="AF23" s="26"/>
      <c r="AG23" s="26"/>
      <c r="AH23" s="26"/>
      <c r="AI23" s="25"/>
      <c r="AJ23" s="27"/>
      <c r="AK23" s="27"/>
      <c r="AL23" s="27"/>
      <c r="AM23" s="27"/>
      <c r="AN23" s="27"/>
      <c r="AO23" s="27"/>
      <c r="AP23" s="28"/>
      <c r="AQ23" s="28"/>
      <c r="AR23" s="28"/>
      <c r="AS23" s="28"/>
      <c r="AT23" s="28"/>
      <c r="AU23" s="27"/>
      <c r="AV23" s="28"/>
      <c r="AW23" s="28"/>
      <c r="AX23" s="28"/>
      <c r="AY23" s="28"/>
      <c r="AZ23" s="28"/>
    </row>
    <row r="24" spans="1:52" x14ac:dyDescent="0.35">
      <c r="A24" s="64">
        <v>2500</v>
      </c>
      <c r="B24" s="64">
        <f>1000+1500</f>
        <v>2500</v>
      </c>
      <c r="C24" s="64"/>
      <c r="D24" s="64">
        <v>-2241.04</v>
      </c>
      <c r="E24" s="16"/>
      <c r="F24" s="29">
        <v>0</v>
      </c>
      <c r="G24" s="25"/>
      <c r="H24" s="29">
        <v>1000</v>
      </c>
      <c r="I24" s="29"/>
      <c r="J24" s="29">
        <f>F24-H24</f>
        <v>-1000</v>
      </c>
      <c r="K24" s="25"/>
      <c r="L24" s="29"/>
      <c r="M24" s="25"/>
      <c r="N24" s="30"/>
      <c r="O24" s="25"/>
      <c r="P24" s="30"/>
      <c r="Q24" s="30"/>
      <c r="R24" s="29"/>
      <c r="S24" s="25"/>
      <c r="T24" s="30"/>
      <c r="U24" s="25"/>
      <c r="V24" s="30"/>
      <c r="W24" s="30"/>
      <c r="X24" s="26"/>
      <c r="Y24" s="31"/>
      <c r="Z24" s="26"/>
      <c r="AA24" s="31"/>
      <c r="AB24" s="26"/>
      <c r="AC24" s="25"/>
      <c r="AD24" s="26"/>
      <c r="AE24" s="26"/>
      <c r="AF24" s="26"/>
      <c r="AG24" s="26"/>
      <c r="AH24" s="26"/>
      <c r="AI24" s="25"/>
      <c r="AJ24" s="27"/>
      <c r="AK24" s="27"/>
      <c r="AL24" s="27"/>
      <c r="AM24" s="27"/>
      <c r="AN24" s="27"/>
      <c r="AO24" s="27"/>
      <c r="AP24" s="38"/>
      <c r="AQ24" s="28"/>
      <c r="AR24" s="28"/>
      <c r="AS24" s="28"/>
      <c r="AT24" s="28"/>
      <c r="AU24" s="27"/>
      <c r="AV24" s="38"/>
      <c r="AW24" s="28"/>
      <c r="AX24" s="28"/>
      <c r="AY24" s="28"/>
      <c r="AZ24" s="28"/>
    </row>
    <row r="25" spans="1:52" x14ac:dyDescent="0.35">
      <c r="A25" s="64">
        <v>3000</v>
      </c>
      <c r="B25" s="64">
        <v>3000</v>
      </c>
      <c r="C25" s="64"/>
      <c r="D25" s="64">
        <v>-999.2</v>
      </c>
      <c r="E25" s="16"/>
      <c r="F25" s="29">
        <v>2100</v>
      </c>
      <c r="G25" s="25"/>
      <c r="H25" s="29">
        <v>2100</v>
      </c>
      <c r="I25" s="29"/>
      <c r="J25" s="29">
        <f>F25-H25</f>
        <v>0</v>
      </c>
      <c r="K25" s="25"/>
      <c r="L25" s="29">
        <v>2074</v>
      </c>
      <c r="M25" s="25"/>
      <c r="N25" s="30">
        <v>1600</v>
      </c>
      <c r="O25" s="25"/>
      <c r="P25" s="30">
        <f>L25-N25</f>
        <v>474</v>
      </c>
      <c r="Q25" s="30"/>
      <c r="R25" s="29">
        <v>1478.79</v>
      </c>
      <c r="S25" s="25"/>
      <c r="T25" s="30">
        <v>1200</v>
      </c>
      <c r="U25" s="25"/>
      <c r="V25" s="30">
        <f>R25-T25</f>
        <v>278.78999999999996</v>
      </c>
      <c r="W25" s="30"/>
      <c r="X25" s="26">
        <v>1239.96</v>
      </c>
      <c r="Y25" s="31"/>
      <c r="Z25" s="26">
        <v>2000</v>
      </c>
      <c r="AA25" s="31"/>
      <c r="AB25" s="26">
        <f>X25-Z25</f>
        <v>-760.04</v>
      </c>
      <c r="AC25" s="25"/>
      <c r="AD25" s="26">
        <v>1114.3599999999999</v>
      </c>
      <c r="AE25" s="26"/>
      <c r="AF25" s="26">
        <v>2000</v>
      </c>
      <c r="AG25" s="26"/>
      <c r="AH25" s="26">
        <f>AD25-AF25</f>
        <v>-885.6400000000001</v>
      </c>
      <c r="AI25" s="25"/>
      <c r="AJ25" s="27">
        <v>1876.94</v>
      </c>
      <c r="AK25" s="27"/>
      <c r="AL25" s="27">
        <v>2000</v>
      </c>
      <c r="AM25" s="27"/>
      <c r="AN25" s="27">
        <f>AJ25-AL25</f>
        <v>-123.05999999999995</v>
      </c>
      <c r="AO25" s="27"/>
      <c r="AP25" s="28">
        <v>437.58</v>
      </c>
      <c r="AQ25" s="28"/>
      <c r="AR25" s="28">
        <v>2000</v>
      </c>
      <c r="AS25" s="28"/>
      <c r="AT25" s="28">
        <f>AP25-AR25</f>
        <v>-1562.42</v>
      </c>
      <c r="AU25" s="27"/>
      <c r="AV25" s="28">
        <v>1320.36</v>
      </c>
      <c r="AW25" s="28"/>
      <c r="AX25" s="28">
        <v>1100</v>
      </c>
      <c r="AY25" s="28"/>
      <c r="AZ25" s="28">
        <f>AV25-AX25</f>
        <v>220.3599999999999</v>
      </c>
    </row>
    <row r="26" spans="1:52" x14ac:dyDescent="0.35">
      <c r="A26" s="64">
        <v>500</v>
      </c>
      <c r="B26" s="64">
        <v>500</v>
      </c>
      <c r="C26" s="64"/>
      <c r="D26" s="64">
        <v>136.52000000000001</v>
      </c>
      <c r="E26" s="16"/>
      <c r="F26" s="29">
        <v>200</v>
      </c>
      <c r="G26" s="25"/>
      <c r="H26" s="29">
        <v>200</v>
      </c>
      <c r="I26" s="29"/>
      <c r="J26" s="29">
        <f>F26-H26</f>
        <v>0</v>
      </c>
      <c r="K26" s="25"/>
      <c r="L26" s="29">
        <v>71</v>
      </c>
      <c r="M26" s="25"/>
      <c r="N26" s="30">
        <v>150</v>
      </c>
      <c r="O26" s="25"/>
      <c r="P26" s="56">
        <f>L26-N26</f>
        <v>-79</v>
      </c>
      <c r="Q26" s="30"/>
      <c r="R26" s="29">
        <v>106.98</v>
      </c>
      <c r="S26" s="25"/>
      <c r="T26" s="30">
        <v>200</v>
      </c>
      <c r="U26" s="25"/>
      <c r="V26" s="30">
        <f>R26-T26</f>
        <v>-93.02</v>
      </c>
      <c r="W26" s="30"/>
      <c r="X26" s="26">
        <v>367.01</v>
      </c>
      <c r="Y26" s="31"/>
      <c r="Z26" s="26">
        <v>300</v>
      </c>
      <c r="AA26" s="31"/>
      <c r="AB26" s="26">
        <f>X26-Z26</f>
        <v>67.009999999999991</v>
      </c>
      <c r="AC26" s="25"/>
      <c r="AD26" s="26">
        <v>181.2</v>
      </c>
      <c r="AE26" s="26"/>
      <c r="AF26" s="26">
        <v>200</v>
      </c>
      <c r="AG26" s="26"/>
      <c r="AH26" s="26">
        <f>AD26-AF26</f>
        <v>-18.800000000000011</v>
      </c>
      <c r="AI26" s="25"/>
      <c r="AJ26" s="27">
        <v>62.21</v>
      </c>
      <c r="AK26" s="27"/>
      <c r="AL26" s="27">
        <v>150</v>
      </c>
      <c r="AM26" s="27"/>
      <c r="AN26" s="27">
        <f>AJ26-AL26</f>
        <v>-87.789999999999992</v>
      </c>
      <c r="AO26" s="27"/>
      <c r="AP26" s="28">
        <v>182.29</v>
      </c>
      <c r="AQ26" s="28"/>
      <c r="AR26" s="28">
        <v>300</v>
      </c>
      <c r="AS26" s="28"/>
      <c r="AT26" s="28">
        <f>AP26-AR26</f>
        <v>-117.71000000000001</v>
      </c>
      <c r="AU26" s="27"/>
      <c r="AV26" s="28">
        <v>195.95</v>
      </c>
      <c r="AW26" s="28"/>
      <c r="AX26" s="28">
        <v>300</v>
      </c>
      <c r="AY26" s="28"/>
      <c r="AZ26" s="28">
        <f>AV26-AX26</f>
        <v>-104.05000000000001</v>
      </c>
    </row>
    <row r="27" spans="1:52" x14ac:dyDescent="0.35">
      <c r="A27" s="64">
        <v>700</v>
      </c>
      <c r="B27" s="64">
        <v>700</v>
      </c>
      <c r="C27" s="64"/>
      <c r="D27" s="64">
        <v>-101.44</v>
      </c>
      <c r="E27" s="16"/>
      <c r="F27" s="29">
        <v>200</v>
      </c>
      <c r="G27" s="25"/>
      <c r="H27" s="29">
        <v>200</v>
      </c>
      <c r="I27" s="29"/>
      <c r="J27" s="29">
        <f>F27-H27</f>
        <v>0</v>
      </c>
      <c r="K27" s="25"/>
      <c r="L27" s="29">
        <v>142</v>
      </c>
      <c r="M27" s="25"/>
      <c r="N27" s="30">
        <v>200</v>
      </c>
      <c r="O27" s="25"/>
      <c r="P27" s="56">
        <f>L27-N27</f>
        <v>-58</v>
      </c>
      <c r="Q27" s="30"/>
      <c r="R27" s="29">
        <v>69.72</v>
      </c>
      <c r="S27" s="25"/>
      <c r="T27" s="30">
        <v>200</v>
      </c>
      <c r="U27" s="25"/>
      <c r="V27" s="30">
        <f>R27-T27</f>
        <v>-130.28</v>
      </c>
      <c r="W27" s="30"/>
      <c r="X27" s="26">
        <v>212.03</v>
      </c>
      <c r="Y27" s="31"/>
      <c r="Z27" s="26">
        <v>100</v>
      </c>
      <c r="AA27" s="31"/>
      <c r="AB27" s="26">
        <f>X27-Z27</f>
        <v>112.03</v>
      </c>
      <c r="AC27" s="25"/>
      <c r="AD27" s="26">
        <v>95.85</v>
      </c>
      <c r="AE27" s="26"/>
      <c r="AF27" s="26">
        <v>150</v>
      </c>
      <c r="AG27" s="26"/>
      <c r="AH27" s="26">
        <f>AD27-AF27</f>
        <v>-54.150000000000006</v>
      </c>
      <c r="AI27" s="25"/>
      <c r="AJ27" s="27">
        <v>71.45</v>
      </c>
      <c r="AK27" s="27"/>
      <c r="AL27" s="27">
        <v>150</v>
      </c>
      <c r="AM27" s="27"/>
      <c r="AN27" s="27">
        <f>AJ27-AL27</f>
        <v>-78.55</v>
      </c>
      <c r="AO27" s="27"/>
      <c r="AP27" s="38">
        <v>123.3</v>
      </c>
      <c r="AQ27" s="28"/>
      <c r="AR27" s="28">
        <v>500</v>
      </c>
      <c r="AS27" s="28"/>
      <c r="AT27" s="28">
        <f>AP27-AR27</f>
        <v>-376.7</v>
      </c>
      <c r="AU27" s="27"/>
      <c r="AV27" s="38">
        <v>93.39</v>
      </c>
      <c r="AW27" s="28"/>
      <c r="AX27" s="28">
        <v>350</v>
      </c>
      <c r="AY27" s="28"/>
      <c r="AZ27" s="28">
        <f>AV27-AX27</f>
        <v>-256.61</v>
      </c>
    </row>
    <row r="28" spans="1:52" x14ac:dyDescent="0.35">
      <c r="A28" s="64">
        <v>500</v>
      </c>
      <c r="B28" s="64">
        <v>500</v>
      </c>
      <c r="C28" s="64"/>
      <c r="D28" s="64">
        <v>-472.55</v>
      </c>
      <c r="E28" s="16"/>
      <c r="F28" s="29">
        <v>19.57</v>
      </c>
      <c r="G28" s="25"/>
      <c r="H28" s="29">
        <v>550</v>
      </c>
      <c r="I28" s="29"/>
      <c r="J28" s="29">
        <f>F28-H28</f>
        <v>-530.42999999999995</v>
      </c>
      <c r="K28" s="25"/>
      <c r="L28" s="29">
        <v>529.69000000000005</v>
      </c>
      <c r="M28" s="25"/>
      <c r="N28" s="30">
        <v>50</v>
      </c>
      <c r="O28" s="25"/>
      <c r="P28" s="30">
        <f>L28-N28</f>
        <v>479.69000000000005</v>
      </c>
      <c r="Q28" s="30"/>
      <c r="R28" s="29">
        <v>19.57</v>
      </c>
      <c r="S28" s="25"/>
      <c r="T28" s="30">
        <v>50</v>
      </c>
      <c r="U28" s="25"/>
      <c r="V28" s="30">
        <f>R28-T28</f>
        <v>-30.43</v>
      </c>
      <c r="W28" s="30"/>
      <c r="X28" s="26"/>
      <c r="Y28" s="31"/>
      <c r="Z28" s="26">
        <v>50</v>
      </c>
      <c r="AA28" s="31"/>
      <c r="AB28" s="26">
        <f>X28-Z28</f>
        <v>-50</v>
      </c>
      <c r="AC28" s="25"/>
      <c r="AD28" s="26">
        <v>43.6</v>
      </c>
      <c r="AE28" s="26"/>
      <c r="AF28" s="26">
        <v>250</v>
      </c>
      <c r="AG28" s="26"/>
      <c r="AH28" s="26">
        <f>AD28-AF28</f>
        <v>-206.4</v>
      </c>
      <c r="AI28" s="25"/>
      <c r="AJ28" s="27">
        <v>18.54</v>
      </c>
      <c r="AK28" s="27"/>
      <c r="AL28" s="27">
        <v>250</v>
      </c>
      <c r="AM28" s="27"/>
      <c r="AN28" s="27">
        <f>AJ28-AL28</f>
        <v>-231.46</v>
      </c>
      <c r="AO28" s="27"/>
      <c r="AP28" s="38">
        <v>0</v>
      </c>
      <c r="AQ28" s="28"/>
      <c r="AR28" s="28">
        <v>250</v>
      </c>
      <c r="AS28" s="28"/>
      <c r="AT28" s="28">
        <f>AP28-AR28</f>
        <v>-250</v>
      </c>
      <c r="AU28" s="27"/>
      <c r="AV28" s="38">
        <v>0</v>
      </c>
      <c r="AW28" s="28"/>
      <c r="AX28" s="28">
        <v>500</v>
      </c>
      <c r="AY28" s="28"/>
      <c r="AZ28" s="28">
        <f>AV28-AX28</f>
        <v>-500</v>
      </c>
    </row>
    <row r="29" spans="1:52" x14ac:dyDescent="0.35">
      <c r="A29" s="64">
        <v>0</v>
      </c>
      <c r="B29" s="64">
        <v>0</v>
      </c>
      <c r="C29" s="64"/>
      <c r="D29" s="64"/>
      <c r="E29" s="16"/>
      <c r="F29" s="29">
        <v>0</v>
      </c>
      <c r="G29" s="25"/>
      <c r="H29" s="29">
        <v>0</v>
      </c>
      <c r="I29" s="29"/>
      <c r="J29" s="29">
        <f>F29-H29</f>
        <v>0</v>
      </c>
      <c r="K29" s="25"/>
      <c r="L29" s="29">
        <v>0</v>
      </c>
      <c r="M29" s="25"/>
      <c r="N29" s="30">
        <v>500</v>
      </c>
      <c r="O29" s="25"/>
      <c r="P29" s="56">
        <f>L29-N29</f>
        <v>-500</v>
      </c>
      <c r="Q29" s="30"/>
      <c r="R29" s="29">
        <v>0</v>
      </c>
      <c r="S29" s="25"/>
      <c r="T29" s="30">
        <v>500</v>
      </c>
      <c r="U29" s="25"/>
      <c r="V29" s="30">
        <f>R29-T29</f>
        <v>-500</v>
      </c>
      <c r="W29" s="30"/>
      <c r="X29" s="26"/>
      <c r="Y29" s="31"/>
      <c r="Z29" s="26">
        <v>500</v>
      </c>
      <c r="AA29" s="31"/>
      <c r="AB29" s="26">
        <f>X29-Z29</f>
        <v>-500</v>
      </c>
      <c r="AC29" s="25"/>
      <c r="AD29" s="26">
        <v>0</v>
      </c>
      <c r="AE29" s="26"/>
      <c r="AF29" s="26">
        <v>500</v>
      </c>
      <c r="AG29" s="26"/>
      <c r="AH29" s="26">
        <f>AD29-AF29</f>
        <v>-500</v>
      </c>
      <c r="AI29" s="25"/>
      <c r="AJ29" s="27"/>
      <c r="AK29" s="27"/>
      <c r="AL29" s="27">
        <v>500</v>
      </c>
      <c r="AM29" s="27"/>
      <c r="AN29" s="27">
        <f>AJ29-AL29</f>
        <v>-500</v>
      </c>
      <c r="AO29" s="27"/>
      <c r="AP29" s="28">
        <v>0</v>
      </c>
      <c r="AQ29" s="28"/>
      <c r="AR29" s="28">
        <v>500</v>
      </c>
      <c r="AS29" s="28"/>
      <c r="AT29" s="28">
        <f>AP29-AR29</f>
        <v>-500</v>
      </c>
      <c r="AU29" s="27"/>
      <c r="AV29" s="28">
        <v>0</v>
      </c>
      <c r="AW29" s="28"/>
      <c r="AX29" s="28">
        <v>500</v>
      </c>
      <c r="AY29" s="28"/>
      <c r="AZ29" s="28">
        <f>AV29-AX29</f>
        <v>-500</v>
      </c>
    </row>
    <row r="30" spans="1:52" x14ac:dyDescent="0.35">
      <c r="A30" s="64">
        <v>0</v>
      </c>
      <c r="B30" s="64">
        <v>0</v>
      </c>
      <c r="C30" s="64"/>
      <c r="D30" s="64"/>
      <c r="E30" s="16"/>
      <c r="F30" s="29">
        <v>0</v>
      </c>
      <c r="G30" s="25"/>
      <c r="H30" s="29">
        <v>0</v>
      </c>
      <c r="I30" s="29"/>
      <c r="J30" s="29">
        <f>F30-H30</f>
        <v>0</v>
      </c>
      <c r="K30" s="25"/>
      <c r="L30" s="29">
        <v>0</v>
      </c>
      <c r="M30" s="25"/>
      <c r="N30" s="30">
        <v>0</v>
      </c>
      <c r="O30" s="25"/>
      <c r="P30" s="30">
        <f>L30-N30</f>
        <v>0</v>
      </c>
      <c r="Q30" s="30"/>
      <c r="R30" s="29">
        <v>0</v>
      </c>
      <c r="S30" s="25"/>
      <c r="T30" s="30">
        <v>200</v>
      </c>
      <c r="U30" s="25"/>
      <c r="V30" s="30">
        <f>R30-T30</f>
        <v>-200</v>
      </c>
      <c r="W30" s="30"/>
      <c r="X30" s="26"/>
      <c r="Y30" s="31"/>
      <c r="Z30" s="26">
        <v>200</v>
      </c>
      <c r="AA30" s="31"/>
      <c r="AB30" s="26">
        <f>X30-Z30</f>
        <v>-200</v>
      </c>
      <c r="AC30" s="25"/>
      <c r="AD30" s="26">
        <v>189.86</v>
      </c>
      <c r="AE30" s="26"/>
      <c r="AF30" s="26">
        <v>150</v>
      </c>
      <c r="AG30" s="26"/>
      <c r="AH30" s="26">
        <f>AD30-AF30</f>
        <v>39.860000000000014</v>
      </c>
      <c r="AI30" s="25"/>
      <c r="AJ30" s="27">
        <v>147.88</v>
      </c>
      <c r="AK30" s="27"/>
      <c r="AL30" s="27">
        <v>150</v>
      </c>
      <c r="AM30" s="27"/>
      <c r="AN30" s="27">
        <f>AJ30-AL30</f>
        <v>-2.1200000000000045</v>
      </c>
      <c r="AO30" s="27"/>
      <c r="AP30" s="28">
        <v>168</v>
      </c>
      <c r="AQ30" s="28"/>
      <c r="AR30" s="28">
        <v>500</v>
      </c>
      <c r="AS30" s="28"/>
      <c r="AT30" s="28">
        <f>AP30-AR30</f>
        <v>-332</v>
      </c>
      <c r="AU30" s="27"/>
      <c r="AV30" s="28">
        <v>156</v>
      </c>
      <c r="AW30" s="28"/>
      <c r="AX30" s="28">
        <v>200</v>
      </c>
      <c r="AY30" s="28"/>
      <c r="AZ30" s="28">
        <f>AV30-AX30</f>
        <v>-44</v>
      </c>
    </row>
    <row r="31" spans="1:52" x14ac:dyDescent="0.35">
      <c r="A31" s="64">
        <v>1000</v>
      </c>
      <c r="B31" s="64">
        <v>1000</v>
      </c>
      <c r="C31" s="64"/>
      <c r="D31" s="64">
        <v>200</v>
      </c>
      <c r="E31" s="16"/>
      <c r="F31" s="29">
        <v>1200</v>
      </c>
      <c r="G31" s="25"/>
      <c r="H31" s="29">
        <v>1200</v>
      </c>
      <c r="I31" s="29"/>
      <c r="J31" s="29">
        <f>F31-H31</f>
        <v>0</v>
      </c>
      <c r="K31" s="25"/>
      <c r="L31" s="29">
        <v>0</v>
      </c>
      <c r="M31" s="25"/>
      <c r="N31" s="30">
        <v>1200</v>
      </c>
      <c r="O31" s="25"/>
      <c r="P31" s="56">
        <f>L31-N31</f>
        <v>-1200</v>
      </c>
      <c r="Q31" s="30"/>
      <c r="R31" s="29">
        <v>0</v>
      </c>
      <c r="S31" s="25"/>
      <c r="T31" s="30">
        <v>750</v>
      </c>
      <c r="U31" s="25"/>
      <c r="V31" s="30">
        <f>R31-T31</f>
        <v>-750</v>
      </c>
      <c r="W31" s="30"/>
      <c r="X31" s="26"/>
      <c r="Y31" s="31"/>
      <c r="Z31" s="26">
        <v>1100</v>
      </c>
      <c r="AA31" s="31"/>
      <c r="AB31" s="26">
        <f>X31-Z31</f>
        <v>-1100</v>
      </c>
      <c r="AC31" s="25"/>
      <c r="AD31" s="26"/>
      <c r="AE31" s="26"/>
      <c r="AF31" s="26">
        <v>1100</v>
      </c>
      <c r="AG31" s="26"/>
      <c r="AH31" s="26">
        <f>AD31-AF31</f>
        <v>-1100</v>
      </c>
      <c r="AI31" s="25"/>
      <c r="AJ31" s="27"/>
      <c r="AK31" s="27"/>
      <c r="AL31" s="27">
        <v>500</v>
      </c>
      <c r="AM31" s="27"/>
      <c r="AN31" s="27">
        <f>AJ31-AL31</f>
        <v>-500</v>
      </c>
      <c r="AO31" s="27"/>
      <c r="AP31" s="28">
        <v>0</v>
      </c>
      <c r="AQ31" s="28"/>
      <c r="AR31" s="28">
        <v>500</v>
      </c>
      <c r="AS31" s="28"/>
      <c r="AT31" s="28">
        <f>AP31-AR31</f>
        <v>-500</v>
      </c>
      <c r="AU31" s="27"/>
      <c r="AV31" s="28">
        <v>0</v>
      </c>
      <c r="AW31" s="28"/>
      <c r="AX31" s="28">
        <v>400</v>
      </c>
      <c r="AY31" s="28"/>
      <c r="AZ31" s="28">
        <f>AV31-AX31</f>
        <v>-400</v>
      </c>
    </row>
    <row r="32" spans="1:52" x14ac:dyDescent="0.35">
      <c r="A32" s="64">
        <v>0</v>
      </c>
      <c r="B32" s="64">
        <v>0</v>
      </c>
      <c r="C32" s="64"/>
      <c r="D32" s="64">
        <v>0</v>
      </c>
      <c r="E32" s="16"/>
      <c r="F32" s="29">
        <v>0</v>
      </c>
      <c r="G32" s="25"/>
      <c r="H32" s="29">
        <v>0</v>
      </c>
      <c r="I32" s="29"/>
      <c r="J32" s="29">
        <f>F32-H32</f>
        <v>0</v>
      </c>
      <c r="K32" s="25"/>
      <c r="L32" s="29">
        <v>0</v>
      </c>
      <c r="M32" s="25"/>
      <c r="N32" s="30">
        <v>0</v>
      </c>
      <c r="O32" s="25"/>
      <c r="P32" s="30">
        <f>L32-N32</f>
        <v>0</v>
      </c>
      <c r="Q32" s="30"/>
      <c r="R32" s="29">
        <v>0</v>
      </c>
      <c r="S32" s="25"/>
      <c r="T32" s="30">
        <v>0</v>
      </c>
      <c r="U32" s="25"/>
      <c r="V32" s="30">
        <f>R32-T32</f>
        <v>0</v>
      </c>
      <c r="W32" s="30"/>
      <c r="X32" s="26"/>
      <c r="Y32" s="31"/>
      <c r="Z32" s="26">
        <v>250</v>
      </c>
      <c r="AA32" s="31"/>
      <c r="AB32" s="26">
        <f>X32-Z32</f>
        <v>-250</v>
      </c>
      <c r="AC32" s="25"/>
      <c r="AD32" s="26">
        <v>0</v>
      </c>
      <c r="AE32" s="26"/>
      <c r="AF32" s="26">
        <v>250</v>
      </c>
      <c r="AG32" s="26"/>
      <c r="AH32" s="26">
        <f>AD32-AF32</f>
        <v>-250</v>
      </c>
      <c r="AI32" s="25"/>
      <c r="AJ32" s="27"/>
      <c r="AK32" s="27"/>
      <c r="AL32" s="27">
        <v>250</v>
      </c>
      <c r="AM32" s="27"/>
      <c r="AN32" s="27">
        <f>AJ32-AL32</f>
        <v>-250</v>
      </c>
      <c r="AO32" s="27"/>
      <c r="AP32" s="28">
        <v>0</v>
      </c>
      <c r="AQ32" s="28"/>
      <c r="AR32" s="28">
        <v>250</v>
      </c>
      <c r="AS32" s="28"/>
      <c r="AT32" s="28">
        <f>AP32-AR32</f>
        <v>-250</v>
      </c>
      <c r="AU32" s="27"/>
      <c r="AV32" s="28">
        <v>0</v>
      </c>
      <c r="AW32" s="28"/>
      <c r="AX32" s="28">
        <v>250</v>
      </c>
      <c r="AY32" s="28"/>
      <c r="AZ32" s="28">
        <f>AV32-AX32</f>
        <v>-250</v>
      </c>
    </row>
    <row r="33" spans="1:52" x14ac:dyDescent="0.35">
      <c r="A33" s="64">
        <v>4000</v>
      </c>
      <c r="B33" s="64">
        <v>3000</v>
      </c>
      <c r="C33" s="64"/>
      <c r="D33" s="64">
        <v>951.39</v>
      </c>
      <c r="E33" s="16"/>
      <c r="F33" s="29">
        <v>848</v>
      </c>
      <c r="G33" s="25"/>
      <c r="H33" s="30">
        <v>1200</v>
      </c>
      <c r="I33" s="30"/>
      <c r="J33" s="29">
        <f>F33-H33</f>
        <v>-352</v>
      </c>
      <c r="K33" s="25"/>
      <c r="L33" s="29">
        <f>543+2040+87</f>
        <v>2670</v>
      </c>
      <c r="M33" s="25"/>
      <c r="N33" s="30">
        <v>2000</v>
      </c>
      <c r="O33" s="25"/>
      <c r="P33" s="30">
        <f>L33-N33</f>
        <v>670</v>
      </c>
      <c r="Q33" s="30"/>
      <c r="R33" s="29">
        <v>0</v>
      </c>
      <c r="S33" s="25"/>
      <c r="T33" s="30">
        <v>2000</v>
      </c>
      <c r="U33" s="25"/>
      <c r="V33" s="30">
        <f>R33-T33</f>
        <v>-2000</v>
      </c>
      <c r="W33" s="30"/>
      <c r="X33" s="26">
        <v>2027.52</v>
      </c>
      <c r="Y33" s="31"/>
      <c r="Z33" s="26">
        <v>5000</v>
      </c>
      <c r="AA33" s="31"/>
      <c r="AB33" s="26">
        <f>X33-Z33</f>
        <v>-2972.48</v>
      </c>
      <c r="AC33" s="25"/>
      <c r="AD33" s="26">
        <v>0</v>
      </c>
      <c r="AE33" s="26"/>
      <c r="AF33" s="26">
        <v>5000</v>
      </c>
      <c r="AG33" s="26"/>
      <c r="AH33" s="26">
        <f>AD33-AF33</f>
        <v>-5000</v>
      </c>
      <c r="AI33" s="25"/>
      <c r="AJ33" s="27">
        <v>1971.44</v>
      </c>
      <c r="AK33" s="27"/>
      <c r="AL33" s="27">
        <v>5000</v>
      </c>
      <c r="AM33" s="27"/>
      <c r="AN33" s="27">
        <f>AJ33-AL33</f>
        <v>-3028.56</v>
      </c>
      <c r="AO33" s="27"/>
      <c r="AP33" s="38">
        <v>1206.4000000000001</v>
      </c>
      <c r="AQ33" s="28"/>
      <c r="AR33" s="28">
        <v>5000</v>
      </c>
      <c r="AS33" s="28"/>
      <c r="AT33" s="28">
        <f>AP33-AR33</f>
        <v>-3793.6</v>
      </c>
      <c r="AU33" s="27"/>
      <c r="AV33" s="38">
        <v>587.42999999999995</v>
      </c>
      <c r="AW33" s="28"/>
      <c r="AX33" s="28">
        <v>5000</v>
      </c>
      <c r="AY33" s="28"/>
      <c r="AZ33" s="28">
        <f>AV33-AX33</f>
        <v>-4412.57</v>
      </c>
    </row>
    <row r="34" spans="1:52" x14ac:dyDescent="0.35">
      <c r="A34" s="64">
        <v>0</v>
      </c>
      <c r="B34" s="64">
        <v>0</v>
      </c>
      <c r="C34" s="64"/>
      <c r="D34" s="64">
        <v>0</v>
      </c>
      <c r="E34" s="16"/>
      <c r="F34" s="32">
        <v>0</v>
      </c>
      <c r="G34" s="25"/>
      <c r="H34" s="32">
        <f>21933-19650+300</f>
        <v>2583</v>
      </c>
      <c r="I34" s="61"/>
      <c r="J34" s="29">
        <f>F34-H34</f>
        <v>-2583</v>
      </c>
      <c r="K34" s="25"/>
      <c r="L34" s="32">
        <v>0</v>
      </c>
      <c r="M34" s="25"/>
      <c r="N34" s="33">
        <v>500</v>
      </c>
      <c r="O34" s="25"/>
      <c r="P34" s="57">
        <f>L34-N34</f>
        <v>-500</v>
      </c>
      <c r="Q34" s="34"/>
      <c r="R34" s="32">
        <v>0</v>
      </c>
      <c r="S34" s="25"/>
      <c r="T34" s="33">
        <v>500</v>
      </c>
      <c r="U34" s="25"/>
      <c r="V34" s="33">
        <f>R34-T34</f>
        <v>-500</v>
      </c>
      <c r="W34" s="34"/>
      <c r="X34" s="35">
        <v>750</v>
      </c>
      <c r="Y34" s="31"/>
      <c r="Z34" s="35">
        <v>1000</v>
      </c>
      <c r="AA34" s="31"/>
      <c r="AB34" s="35">
        <f>X34-Z34</f>
        <v>-250</v>
      </c>
      <c r="AC34" s="25"/>
      <c r="AD34" s="35">
        <v>750</v>
      </c>
      <c r="AE34" s="26"/>
      <c r="AF34" s="35">
        <v>1000</v>
      </c>
      <c r="AG34" s="26"/>
      <c r="AH34" s="35">
        <f>AD34-AF34</f>
        <v>-250</v>
      </c>
      <c r="AI34" s="25"/>
      <c r="AJ34" s="36"/>
      <c r="AK34" s="27"/>
      <c r="AL34" s="39"/>
      <c r="AM34" s="27"/>
      <c r="AN34" s="27"/>
      <c r="AO34" s="27"/>
      <c r="AP34" s="37"/>
      <c r="AQ34" s="38"/>
      <c r="AR34" s="37"/>
      <c r="AS34" s="38"/>
      <c r="AT34" s="37"/>
      <c r="AU34" s="27"/>
      <c r="AV34" s="37">
        <v>0</v>
      </c>
      <c r="AW34" s="38"/>
      <c r="AX34" s="37">
        <v>5500</v>
      </c>
      <c r="AY34" s="38"/>
      <c r="AZ34" s="37">
        <f>AV34-AX34</f>
        <v>-5500</v>
      </c>
    </row>
    <row r="35" spans="1:52" ht="13.15" thickBot="1" x14ac:dyDescent="0.4">
      <c r="A35" s="68">
        <f>SUM(A29:A34)+A16</f>
        <v>7000</v>
      </c>
      <c r="B35" s="68">
        <f>SUM(B17:B34)</f>
        <v>14750</v>
      </c>
      <c r="C35" s="64"/>
      <c r="D35" s="68">
        <f>SUM(D16:D34)</f>
        <v>-4777.7699999999986</v>
      </c>
      <c r="E35" s="16"/>
      <c r="F35" s="40">
        <f>SUM(F16:F34)</f>
        <v>9229.2799999999988</v>
      </c>
      <c r="G35" s="63"/>
      <c r="H35" s="30">
        <f>SUM(H17:H34)</f>
        <v>11533</v>
      </c>
      <c r="I35" s="30"/>
      <c r="J35" s="40">
        <f>F35-H35</f>
        <v>-2303.7200000000012</v>
      </c>
      <c r="K35" s="25"/>
      <c r="L35" s="40">
        <f>SUM(L16:L34)</f>
        <v>6835.6900000000005</v>
      </c>
      <c r="M35" s="25"/>
      <c r="N35" s="30">
        <f>SUM(N16:N34)</f>
        <v>7900</v>
      </c>
      <c r="O35" s="25"/>
      <c r="P35" s="58">
        <f>L35-N35</f>
        <v>-1064.3099999999995</v>
      </c>
      <c r="Q35" s="34"/>
      <c r="R35" s="40">
        <f>SUM(R16:R34)</f>
        <v>1998.36</v>
      </c>
      <c r="S35" s="25"/>
      <c r="T35" s="30">
        <f>SUM(T16:T34)</f>
        <v>7100</v>
      </c>
      <c r="U35" s="25"/>
      <c r="V35" s="41">
        <f>R35-T35</f>
        <v>-5101.6400000000003</v>
      </c>
      <c r="W35" s="34"/>
      <c r="X35" s="42">
        <f>SUM(X16:X34)</f>
        <v>8089.68</v>
      </c>
      <c r="Y35" s="31"/>
      <c r="Z35" s="26">
        <f>SUM(Z16:Z34)</f>
        <v>13000</v>
      </c>
      <c r="AA35" s="31"/>
      <c r="AB35" s="43">
        <f>X35-Z35</f>
        <v>-4910.32</v>
      </c>
      <c r="AC35" s="25"/>
      <c r="AD35" s="26">
        <f>SUM(AD16:AD34)</f>
        <v>4426.1000000000004</v>
      </c>
      <c r="AE35" s="26"/>
      <c r="AF35" s="26">
        <f>SUM(AF16:AF34)</f>
        <v>13100</v>
      </c>
      <c r="AG35" s="26"/>
      <c r="AH35" s="42">
        <f>AD35-AF35</f>
        <v>-8673.9</v>
      </c>
      <c r="AI35" s="25"/>
      <c r="AJ35" s="44">
        <f>SUM(AJ16:AJ33)</f>
        <v>4434.33</v>
      </c>
      <c r="AK35" s="27"/>
      <c r="AL35" s="45">
        <f>SUM(AL16:AL34)</f>
        <v>12150</v>
      </c>
      <c r="AM35" s="27"/>
      <c r="AN35" s="45">
        <f>SUM(AN16:AN34)</f>
        <v>-7715.67</v>
      </c>
      <c r="AO35" s="27"/>
      <c r="AP35" s="46">
        <f>ROUND(SUM(AP11:AP33),5)</f>
        <v>4404.92</v>
      </c>
      <c r="AQ35" s="38"/>
      <c r="AR35" s="46">
        <f>SUM(AR16:AR33)</f>
        <v>12800</v>
      </c>
      <c r="AS35" s="38"/>
      <c r="AT35" s="46">
        <f>AP35-AR35</f>
        <v>-8395.08</v>
      </c>
      <c r="AU35" s="27"/>
      <c r="AV35" s="46">
        <f>(SUM(AV16:AV34))</f>
        <v>3398.0599999999995</v>
      </c>
      <c r="AW35" s="38"/>
      <c r="AX35" s="46">
        <f>SUM(AX16:AX34)</f>
        <v>15500</v>
      </c>
      <c r="AY35" s="38"/>
      <c r="AZ35" s="46">
        <f>AV35-AX35</f>
        <v>-12101.94</v>
      </c>
    </row>
    <row r="36" spans="1:52" ht="13.15" thickBot="1" x14ac:dyDescent="0.4">
      <c r="A36" s="67">
        <f>A10-A35</f>
        <v>22009</v>
      </c>
      <c r="B36" s="67">
        <f>B10-B35</f>
        <v>10319</v>
      </c>
      <c r="C36" s="64"/>
      <c r="D36" s="67">
        <f>D10-D35</f>
        <v>13451.419999999998</v>
      </c>
      <c r="E36" s="16"/>
      <c r="F36" s="48">
        <f>F10-F35</f>
        <v>15077.029999999999</v>
      </c>
      <c r="G36" s="34"/>
      <c r="H36" s="48">
        <f>H10-H35</f>
        <v>10023.309999999998</v>
      </c>
      <c r="I36" s="34"/>
      <c r="J36" s="47">
        <f>F36-H36</f>
        <v>5053.7200000000012</v>
      </c>
      <c r="K36" s="25"/>
      <c r="L36" s="47">
        <f>L10-L35</f>
        <v>15056.31</v>
      </c>
      <c r="M36" s="25"/>
      <c r="N36" s="48">
        <f>N10-N35</f>
        <v>10100</v>
      </c>
      <c r="O36" s="25"/>
      <c r="P36" s="59">
        <f>L36-N36</f>
        <v>4956.3099999999995</v>
      </c>
      <c r="Q36" s="34"/>
      <c r="R36" s="47">
        <f>R10-R35</f>
        <v>12423.939999999999</v>
      </c>
      <c r="S36" s="25"/>
      <c r="T36" s="48">
        <f>T10-T35</f>
        <v>6900</v>
      </c>
      <c r="U36" s="25"/>
      <c r="V36" s="48">
        <f>R36-T36</f>
        <v>5523.9399999999987</v>
      </c>
      <c r="W36" s="34"/>
      <c r="X36" s="49">
        <f>X10-X35</f>
        <v>7957.2599999999984</v>
      </c>
      <c r="Y36" s="31"/>
      <c r="Z36" s="50">
        <f>Z10-Z35</f>
        <v>5000</v>
      </c>
      <c r="AA36" s="31"/>
      <c r="AB36" s="50">
        <f>X36-Z36</f>
        <v>2957.2599999999984</v>
      </c>
      <c r="AC36" s="25"/>
      <c r="AD36" s="50">
        <f>AD10-AD35</f>
        <v>10846.779999999999</v>
      </c>
      <c r="AE36" s="26"/>
      <c r="AF36" s="50">
        <f>AF10-AF35</f>
        <v>1450</v>
      </c>
      <c r="AG36" s="26"/>
      <c r="AH36" s="50">
        <f>AD36-AF36</f>
        <v>9396.7799999999988</v>
      </c>
      <c r="AI36" s="25"/>
      <c r="AJ36" s="51">
        <f>AJ10-AJ35</f>
        <v>11679.79</v>
      </c>
      <c r="AK36" s="27"/>
      <c r="AL36" s="51">
        <f>AL10-AL35</f>
        <v>3860</v>
      </c>
      <c r="AM36" s="27"/>
      <c r="AN36" s="51">
        <f>AJ36-AL36</f>
        <v>7819.7900000000009</v>
      </c>
      <c r="AO36" s="27"/>
      <c r="AP36" s="52">
        <f>ROUND(AP10-AP35,5)</f>
        <v>13891.25</v>
      </c>
      <c r="AQ36" s="53"/>
      <c r="AR36" s="52">
        <f>AR10-AR35</f>
        <v>4720</v>
      </c>
      <c r="AS36" s="53"/>
      <c r="AT36" s="54">
        <f>AP36-AR36</f>
        <v>9171.25</v>
      </c>
      <c r="AU36" s="27"/>
      <c r="AV36" s="52">
        <f>ROUND(AV10-AV35,5)</f>
        <v>11837.96</v>
      </c>
      <c r="AW36" s="53"/>
      <c r="AX36" s="52">
        <f>AX10-AX35</f>
        <v>4352.9700000000012</v>
      </c>
      <c r="AY36" s="53"/>
      <c r="AZ36" s="54">
        <f>AV36-AX36</f>
        <v>7484.989999999998</v>
      </c>
    </row>
    <row r="37" spans="1:52" ht="13.15" thickTop="1" x14ac:dyDescent="0.35">
      <c r="AW37" s="21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Proposed Budget and last 4 year</vt:lpstr>
      <vt:lpstr>Sheet1</vt:lpstr>
      <vt:lpstr>'Proposed Budget and last 4 year'!Print_Area</vt:lpstr>
      <vt:lpstr>'Proposed Budget and last 4 year'!Print_Titles</vt:lpstr>
    </vt:vector>
  </TitlesOfParts>
  <Company>city of klamath falls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zaida</dc:creator>
  <cp:lastModifiedBy>Erin Doyle</cp:lastModifiedBy>
  <cp:lastPrinted>2014-12-08T17:46:46Z</cp:lastPrinted>
  <dcterms:created xsi:type="dcterms:W3CDTF">2007-10-23T17:16:38Z</dcterms:created>
  <dcterms:modified xsi:type="dcterms:W3CDTF">2019-01-29T17:44:18Z</dcterms:modified>
</cp:coreProperties>
</file>